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7279ffb8db3bf19/Documents/Matt/Sport/Sheffield Tri Club/Hathersage Aquathlons/"/>
    </mc:Choice>
  </mc:AlternateContent>
  <xr:revisionPtr revIDLastSave="238" documentId="8_{1EB562BF-2940-4095-96A6-B7D7D50C6A8E}" xr6:coauthVersionLast="47" xr6:coauthVersionMax="47" xr10:uidLastSave="{011C77EC-A286-413A-80BE-E591A56CBD98}"/>
  <bookViews>
    <workbookView xWindow="-108" yWindow="-108" windowWidth="23256" windowHeight="12576" xr2:uid="{EC0BBB0E-8598-4C46-A2A5-511195866499}"/>
  </bookViews>
  <sheets>
    <sheet name="Hathersage #4 results" sheetId="6" r:id="rId1"/>
    <sheet name="Hathersage #3 results" sheetId="5" r:id="rId2"/>
    <sheet name="Hathersage #2 results" sheetId="2" r:id="rId3"/>
    <sheet name="Hathersage #1 results" sheetId="1" r:id="rId4"/>
    <sheet name="Hathersage results - series" sheetId="3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99" i="3" l="1"/>
  <c r="B98" i="3"/>
  <c r="B101" i="3"/>
  <c r="B7" i="3"/>
  <c r="B11" i="3"/>
  <c r="B13" i="3"/>
  <c r="B14" i="3"/>
  <c r="B15" i="3"/>
  <c r="B17" i="3"/>
  <c r="B18" i="3"/>
  <c r="B24" i="3"/>
  <c r="B32" i="3"/>
  <c r="B36" i="3"/>
  <c r="B35" i="3"/>
  <c r="B40" i="3"/>
  <c r="B44" i="3"/>
  <c r="B47" i="3"/>
  <c r="B51" i="3"/>
  <c r="B54" i="3"/>
  <c r="B56" i="3"/>
  <c r="B58" i="3"/>
  <c r="B62" i="3"/>
  <c r="B65" i="3"/>
  <c r="B69" i="3"/>
  <c r="B74" i="3"/>
  <c r="B75" i="3"/>
  <c r="B77" i="3"/>
  <c r="B80" i="3"/>
  <c r="B84" i="3"/>
  <c r="B88" i="3"/>
  <c r="B90" i="3"/>
  <c r="B93" i="3"/>
  <c r="B94" i="3"/>
  <c r="B100" i="3"/>
  <c r="B102" i="3"/>
  <c r="B103" i="3"/>
  <c r="B104" i="3"/>
  <c r="B105" i="3"/>
  <c r="H96" i="3"/>
  <c r="H99" i="3"/>
  <c r="H98" i="3"/>
  <c r="H101" i="3"/>
  <c r="H7" i="3"/>
  <c r="H11" i="3"/>
  <c r="H13" i="3"/>
  <c r="H14" i="3"/>
  <c r="H15" i="3"/>
  <c r="H17" i="3"/>
  <c r="H18" i="3"/>
  <c r="H24" i="3"/>
  <c r="H32" i="3"/>
  <c r="H36" i="3"/>
  <c r="H35" i="3"/>
  <c r="H40" i="3"/>
  <c r="H44" i="3"/>
  <c r="H47" i="3"/>
  <c r="H51" i="3"/>
  <c r="H54" i="3"/>
  <c r="H56" i="3"/>
  <c r="H58" i="3"/>
  <c r="H62" i="3"/>
  <c r="H65" i="3"/>
  <c r="H69" i="3"/>
  <c r="H74" i="3"/>
  <c r="H75" i="3"/>
  <c r="H77" i="3"/>
  <c r="H80" i="3"/>
  <c r="H84" i="3"/>
  <c r="H88" i="3"/>
  <c r="H90" i="3"/>
  <c r="H93" i="3"/>
  <c r="H94" i="3"/>
  <c r="H100" i="3"/>
  <c r="H102" i="3"/>
  <c r="H103" i="3"/>
  <c r="H104" i="3"/>
  <c r="H105" i="3"/>
  <c r="N105" i="3"/>
  <c r="K105" i="3"/>
  <c r="N104" i="3"/>
  <c r="K104" i="3"/>
  <c r="N103" i="3"/>
  <c r="K103" i="3"/>
  <c r="N102" i="3"/>
  <c r="K102" i="3"/>
  <c r="N100" i="3"/>
  <c r="K100" i="3"/>
  <c r="N94" i="3"/>
  <c r="K94" i="3"/>
  <c r="N93" i="3"/>
  <c r="K93" i="3"/>
  <c r="N90" i="3"/>
  <c r="K90" i="3"/>
  <c r="N88" i="3"/>
  <c r="K88" i="3"/>
  <c r="N84" i="3"/>
  <c r="K84" i="3"/>
  <c r="N80" i="3"/>
  <c r="K80" i="3"/>
  <c r="N77" i="3"/>
  <c r="K77" i="3"/>
  <c r="N75" i="3"/>
  <c r="K75" i="3"/>
  <c r="N74" i="3"/>
  <c r="K74" i="3"/>
  <c r="N69" i="3"/>
  <c r="K69" i="3"/>
  <c r="N65" i="3"/>
  <c r="K65" i="3"/>
  <c r="N62" i="3"/>
  <c r="K62" i="3"/>
  <c r="N58" i="3"/>
  <c r="K58" i="3"/>
  <c r="N56" i="3"/>
  <c r="K56" i="3"/>
  <c r="N54" i="3"/>
  <c r="K54" i="3"/>
  <c r="N51" i="3"/>
  <c r="K51" i="3"/>
  <c r="N47" i="3"/>
  <c r="K47" i="3"/>
  <c r="N44" i="3"/>
  <c r="K44" i="3"/>
  <c r="N40" i="3"/>
  <c r="K40" i="3"/>
  <c r="N35" i="3"/>
  <c r="K35" i="3"/>
  <c r="N36" i="3"/>
  <c r="K36" i="3"/>
  <c r="N32" i="3"/>
  <c r="K32" i="3"/>
  <c r="N24" i="3"/>
  <c r="K24" i="3"/>
  <c r="N18" i="3"/>
  <c r="K18" i="3"/>
  <c r="N17" i="3"/>
  <c r="K17" i="3"/>
  <c r="N15" i="3"/>
  <c r="K15" i="3"/>
  <c r="N14" i="3"/>
  <c r="K14" i="3"/>
  <c r="N13" i="3"/>
  <c r="K13" i="3"/>
  <c r="N11" i="3"/>
  <c r="K11" i="3"/>
  <c r="N7" i="3"/>
  <c r="K7" i="3"/>
  <c r="N37" i="6"/>
  <c r="H38" i="6"/>
  <c r="K38" i="6"/>
  <c r="H26" i="6"/>
  <c r="K26" i="6"/>
  <c r="N26" i="6"/>
  <c r="B26" i="6"/>
  <c r="H31" i="6"/>
  <c r="K31" i="6"/>
  <c r="N31" i="6"/>
  <c r="B31" i="6"/>
  <c r="H27" i="6"/>
  <c r="K27" i="6"/>
  <c r="N27" i="6"/>
  <c r="B27" i="6"/>
  <c r="H29" i="6"/>
  <c r="K29" i="6"/>
  <c r="N29" i="6"/>
  <c r="B29" i="6"/>
  <c r="H34" i="6"/>
  <c r="K34" i="6"/>
  <c r="N34" i="6"/>
  <c r="B34" i="6"/>
  <c r="H32" i="6"/>
  <c r="K32" i="6"/>
  <c r="N32" i="6"/>
  <c r="B32" i="6"/>
  <c r="H16" i="6"/>
  <c r="K16" i="6"/>
  <c r="N16" i="6"/>
  <c r="B16" i="6"/>
  <c r="H36" i="6"/>
  <c r="K36" i="6"/>
  <c r="N36" i="6"/>
  <c r="B36" i="6"/>
  <c r="H4" i="6"/>
  <c r="K4" i="6"/>
  <c r="N4" i="6"/>
  <c r="B4" i="6"/>
  <c r="H33" i="6"/>
  <c r="K33" i="6"/>
  <c r="N33" i="6"/>
  <c r="B33" i="6"/>
  <c r="H22" i="6"/>
  <c r="K22" i="6"/>
  <c r="N22" i="6"/>
  <c r="B22" i="6"/>
  <c r="H30" i="6"/>
  <c r="K30" i="6"/>
  <c r="N30" i="6"/>
  <c r="B30" i="6"/>
  <c r="H35" i="6"/>
  <c r="K35" i="6"/>
  <c r="N35" i="6"/>
  <c r="B35" i="6"/>
  <c r="H17" i="6"/>
  <c r="K17" i="6"/>
  <c r="N17" i="6"/>
  <c r="B17" i="6"/>
  <c r="H15" i="6"/>
  <c r="K15" i="6"/>
  <c r="N15" i="6"/>
  <c r="B15" i="6"/>
  <c r="H19" i="6"/>
  <c r="K19" i="6"/>
  <c r="N19" i="6"/>
  <c r="B19" i="6"/>
  <c r="H23" i="6"/>
  <c r="K23" i="6"/>
  <c r="N23" i="6"/>
  <c r="B23" i="6"/>
  <c r="H13" i="6"/>
  <c r="K13" i="6"/>
  <c r="N13" i="6"/>
  <c r="B13" i="6"/>
  <c r="H14" i="6"/>
  <c r="K14" i="6"/>
  <c r="N14" i="6"/>
  <c r="B14" i="6"/>
  <c r="H6" i="6"/>
  <c r="K6" i="6"/>
  <c r="N6" i="6"/>
  <c r="B6" i="6"/>
  <c r="H20" i="6"/>
  <c r="K20" i="6"/>
  <c r="N20" i="6"/>
  <c r="B20" i="6"/>
  <c r="H3" i="6"/>
  <c r="K3" i="6"/>
  <c r="N3" i="6"/>
  <c r="B3" i="6"/>
  <c r="H28" i="6"/>
  <c r="K28" i="6"/>
  <c r="N28" i="6"/>
  <c r="B28" i="6"/>
  <c r="H18" i="6"/>
  <c r="K18" i="6"/>
  <c r="N18" i="6"/>
  <c r="B18" i="6"/>
  <c r="H25" i="6"/>
  <c r="K25" i="6"/>
  <c r="N25" i="6"/>
  <c r="B25" i="6"/>
  <c r="H11" i="6"/>
  <c r="K11" i="6"/>
  <c r="N11" i="6"/>
  <c r="B11" i="6"/>
  <c r="H2" i="6"/>
  <c r="K2" i="6"/>
  <c r="N2" i="6"/>
  <c r="B2" i="6"/>
  <c r="H12" i="6"/>
  <c r="K12" i="6"/>
  <c r="N12" i="6"/>
  <c r="B12" i="6"/>
  <c r="H21" i="6"/>
  <c r="K21" i="6"/>
  <c r="N21" i="6"/>
  <c r="B21" i="6"/>
  <c r="H10" i="6"/>
  <c r="K10" i="6"/>
  <c r="N10" i="6"/>
  <c r="B10" i="6"/>
  <c r="H7" i="6"/>
  <c r="K7" i="6"/>
  <c r="N7" i="6"/>
  <c r="B7" i="6"/>
  <c r="H5" i="6"/>
  <c r="K5" i="6"/>
  <c r="N5" i="6"/>
  <c r="B5" i="6"/>
  <c r="H24" i="6"/>
  <c r="K24" i="6"/>
  <c r="N24" i="6"/>
  <c r="B24" i="6"/>
  <c r="H9" i="6"/>
  <c r="K9" i="6"/>
  <c r="N9" i="6"/>
  <c r="B9" i="6"/>
  <c r="H8" i="6"/>
  <c r="K8" i="6"/>
  <c r="N8" i="6"/>
  <c r="B8" i="6"/>
  <c r="N91" i="3"/>
  <c r="N92" i="3"/>
  <c r="N97" i="3"/>
  <c r="N2" i="3"/>
  <c r="N8" i="3"/>
  <c r="N16" i="3"/>
  <c r="N21" i="3"/>
  <c r="N28" i="3"/>
  <c r="N31" i="3"/>
  <c r="N41" i="3"/>
  <c r="N46" i="3"/>
  <c r="N53" i="3"/>
  <c r="N57" i="3"/>
  <c r="N64" i="3"/>
  <c r="N72" i="3"/>
  <c r="N78" i="3"/>
  <c r="N85" i="3"/>
  <c r="N86" i="3"/>
  <c r="N87" i="3"/>
  <c r="N89" i="3"/>
  <c r="N95" i="3"/>
  <c r="N96" i="3"/>
  <c r="N99" i="3"/>
  <c r="N98" i="3"/>
  <c r="N101" i="3"/>
  <c r="K83" i="3"/>
  <c r="K91" i="3"/>
  <c r="K92" i="3"/>
  <c r="K97" i="3"/>
  <c r="K2" i="3"/>
  <c r="K8" i="3"/>
  <c r="K16" i="3"/>
  <c r="K21" i="3"/>
  <c r="K28" i="3"/>
  <c r="K31" i="3"/>
  <c r="K41" i="3"/>
  <c r="K46" i="3"/>
  <c r="K53" i="3"/>
  <c r="K57" i="3"/>
  <c r="K64" i="3"/>
  <c r="K72" i="3"/>
  <c r="K78" i="3"/>
  <c r="K85" i="3"/>
  <c r="K86" i="3"/>
  <c r="K87" i="3"/>
  <c r="K89" i="3"/>
  <c r="K95" i="3"/>
  <c r="K96" i="3"/>
  <c r="K99" i="3"/>
  <c r="K98" i="3"/>
  <c r="K101" i="3"/>
  <c r="H91" i="3"/>
  <c r="H92" i="3"/>
  <c r="H97" i="3"/>
  <c r="H2" i="3"/>
  <c r="H8" i="3"/>
  <c r="H16" i="3"/>
  <c r="H21" i="3"/>
  <c r="H28" i="3"/>
  <c r="H31" i="3"/>
  <c r="H41" i="3"/>
  <c r="H46" i="3"/>
  <c r="H53" i="3"/>
  <c r="H57" i="3"/>
  <c r="H64" i="3"/>
  <c r="H72" i="3"/>
  <c r="H78" i="3"/>
  <c r="H85" i="3"/>
  <c r="H86" i="3"/>
  <c r="H87" i="3"/>
  <c r="H89" i="3"/>
  <c r="H95" i="3"/>
  <c r="B97" i="3"/>
  <c r="B2" i="3"/>
  <c r="B8" i="3"/>
  <c r="B16" i="3"/>
  <c r="B21" i="3"/>
  <c r="B28" i="3"/>
  <c r="B31" i="3"/>
  <c r="B41" i="3"/>
  <c r="B46" i="3"/>
  <c r="B53" i="3"/>
  <c r="B57" i="3"/>
  <c r="B64" i="3"/>
  <c r="B72" i="3"/>
  <c r="B78" i="3"/>
  <c r="B85" i="3"/>
  <c r="B86" i="3"/>
  <c r="B87" i="3"/>
  <c r="B89" i="3"/>
  <c r="B95" i="3"/>
  <c r="B96" i="3"/>
  <c r="K16" i="5"/>
  <c r="K11" i="5"/>
  <c r="K5" i="5"/>
  <c r="K14" i="5"/>
  <c r="K17" i="5"/>
  <c r="K18" i="5"/>
  <c r="K6" i="5"/>
  <c r="K9" i="5"/>
  <c r="K10" i="5"/>
  <c r="K13" i="5"/>
  <c r="K7" i="5"/>
  <c r="K19" i="5"/>
  <c r="K4" i="5"/>
  <c r="K2" i="5"/>
  <c r="K3" i="5"/>
  <c r="K8" i="5"/>
  <c r="K21" i="5"/>
  <c r="K22" i="5"/>
  <c r="B23" i="5"/>
  <c r="B12" i="5"/>
  <c r="B20" i="5"/>
  <c r="B15" i="5"/>
  <c r="B16" i="5"/>
  <c r="B11" i="5"/>
  <c r="B5" i="5"/>
  <c r="B14" i="5"/>
  <c r="B17" i="5"/>
  <c r="B18" i="5"/>
  <c r="B6" i="5"/>
  <c r="B9" i="5"/>
  <c r="B10" i="5"/>
  <c r="B13" i="5"/>
  <c r="B7" i="5"/>
  <c r="B19" i="5"/>
  <c r="B4" i="5"/>
  <c r="B2" i="5"/>
  <c r="B3" i="5"/>
  <c r="B8" i="5"/>
  <c r="B21" i="5"/>
  <c r="B22" i="5"/>
  <c r="N23" i="5"/>
  <c r="N12" i="5"/>
  <c r="N20" i="5"/>
  <c r="N15" i="5"/>
  <c r="N16" i="5"/>
  <c r="N11" i="5"/>
  <c r="N5" i="5"/>
  <c r="N14" i="5"/>
  <c r="N17" i="5"/>
  <c r="N18" i="5"/>
  <c r="N6" i="5"/>
  <c r="N9" i="5"/>
  <c r="N10" i="5"/>
  <c r="N13" i="5"/>
  <c r="N7" i="5"/>
  <c r="N19" i="5"/>
  <c r="N4" i="5"/>
  <c r="N2" i="5"/>
  <c r="N3" i="5"/>
  <c r="N8" i="5"/>
  <c r="N21" i="5"/>
  <c r="N22" i="5"/>
  <c r="K23" i="5"/>
  <c r="K12" i="5"/>
  <c r="K20" i="5"/>
  <c r="K15" i="5"/>
  <c r="H23" i="5"/>
  <c r="H12" i="5"/>
  <c r="H20" i="5"/>
  <c r="H15" i="5"/>
  <c r="H16" i="5"/>
  <c r="H11" i="5"/>
  <c r="H5" i="5"/>
  <c r="H14" i="5"/>
  <c r="H17" i="5"/>
  <c r="H18" i="5"/>
  <c r="H6" i="5"/>
  <c r="H9" i="5"/>
  <c r="H10" i="5"/>
  <c r="H13" i="5"/>
  <c r="H7" i="5"/>
  <c r="H19" i="5"/>
  <c r="H4" i="5"/>
  <c r="H2" i="5"/>
  <c r="H3" i="5"/>
  <c r="H8" i="5"/>
  <c r="H21" i="5"/>
  <c r="H22" i="5"/>
  <c r="B68" i="3"/>
  <c r="B70" i="3"/>
  <c r="B73" i="3"/>
  <c r="B76" i="3"/>
  <c r="B5" i="3"/>
  <c r="B12" i="3"/>
  <c r="B20" i="3"/>
  <c r="B23" i="3"/>
  <c r="B29" i="3"/>
  <c r="B30" i="3"/>
  <c r="B33" i="3"/>
  <c r="B34" i="3"/>
  <c r="B37" i="3"/>
  <c r="B42" i="3"/>
  <c r="B43" i="3"/>
  <c r="B50" i="3"/>
  <c r="B52" i="3"/>
  <c r="B60" i="3"/>
  <c r="B63" i="3"/>
  <c r="B67" i="3"/>
  <c r="B71" i="3"/>
  <c r="B79" i="3"/>
  <c r="B82" i="3"/>
  <c r="B81" i="3"/>
  <c r="B83" i="3"/>
  <c r="B91" i="3"/>
  <c r="B92" i="3"/>
  <c r="N70" i="3"/>
  <c r="N73" i="3"/>
  <c r="N76" i="3"/>
  <c r="N5" i="3"/>
  <c r="N12" i="3"/>
  <c r="N20" i="3"/>
  <c r="N23" i="3"/>
  <c r="N29" i="3"/>
  <c r="N30" i="3"/>
  <c r="N33" i="3"/>
  <c r="N34" i="3"/>
  <c r="N37" i="3"/>
  <c r="N42" i="3"/>
  <c r="N43" i="3"/>
  <c r="N50" i="3"/>
  <c r="N52" i="3"/>
  <c r="N60" i="3"/>
  <c r="N63" i="3"/>
  <c r="N67" i="3"/>
  <c r="N71" i="3"/>
  <c r="N79" i="3"/>
  <c r="N82" i="3"/>
  <c r="N81" i="3"/>
  <c r="N83" i="3"/>
  <c r="K73" i="3"/>
  <c r="K76" i="3"/>
  <c r="K5" i="3"/>
  <c r="K12" i="3"/>
  <c r="K20" i="3"/>
  <c r="K23" i="3"/>
  <c r="K29" i="3"/>
  <c r="K30" i="3"/>
  <c r="K33" i="3"/>
  <c r="K34" i="3"/>
  <c r="K37" i="3"/>
  <c r="K42" i="3"/>
  <c r="K43" i="3"/>
  <c r="K50" i="3"/>
  <c r="K52" i="3"/>
  <c r="K60" i="3"/>
  <c r="K63" i="3"/>
  <c r="K67" i="3"/>
  <c r="K71" i="3"/>
  <c r="K79" i="3"/>
  <c r="K82" i="3"/>
  <c r="K81" i="3"/>
  <c r="H76" i="3"/>
  <c r="H5" i="3"/>
  <c r="H12" i="3"/>
  <c r="H20" i="3"/>
  <c r="H23" i="3"/>
  <c r="H29" i="3"/>
  <c r="H30" i="3"/>
  <c r="H33" i="3"/>
  <c r="H34" i="3"/>
  <c r="H37" i="3"/>
  <c r="H42" i="3"/>
  <c r="H43" i="3"/>
  <c r="H50" i="3"/>
  <c r="H52" i="3"/>
  <c r="H60" i="3"/>
  <c r="H63" i="3"/>
  <c r="H67" i="3"/>
  <c r="H71" i="3"/>
  <c r="H79" i="3"/>
  <c r="H82" i="3"/>
  <c r="H81" i="3"/>
  <c r="H83" i="3"/>
  <c r="H73" i="3"/>
  <c r="K70" i="3"/>
  <c r="H70" i="3"/>
  <c r="N68" i="3"/>
  <c r="K68" i="3"/>
  <c r="H68" i="3"/>
  <c r="N66" i="3"/>
  <c r="K66" i="3"/>
  <c r="H66" i="3"/>
  <c r="B66" i="3"/>
  <c r="N61" i="3"/>
  <c r="K61" i="3"/>
  <c r="H61" i="3"/>
  <c r="B61" i="3"/>
  <c r="N59" i="3"/>
  <c r="K59" i="3"/>
  <c r="H59" i="3"/>
  <c r="B59" i="3"/>
  <c r="N55" i="3"/>
  <c r="K55" i="3"/>
  <c r="H55" i="3"/>
  <c r="B55" i="3"/>
  <c r="N49" i="3"/>
  <c r="K49" i="3"/>
  <c r="H49" i="3"/>
  <c r="B49" i="3"/>
  <c r="N48" i="3"/>
  <c r="K48" i="3"/>
  <c r="H48" i="3"/>
  <c r="B48" i="3"/>
  <c r="N45" i="3"/>
  <c r="K45" i="3"/>
  <c r="H45" i="3"/>
  <c r="B45" i="3"/>
  <c r="N39" i="3"/>
  <c r="K39" i="3"/>
  <c r="H39" i="3"/>
  <c r="B39" i="3"/>
  <c r="N38" i="3"/>
  <c r="K38" i="3"/>
  <c r="H38" i="3"/>
  <c r="B38" i="3"/>
  <c r="N27" i="3"/>
  <c r="K27" i="3"/>
  <c r="H27" i="3"/>
  <c r="B27" i="3"/>
  <c r="N26" i="3"/>
  <c r="K26" i="3"/>
  <c r="H26" i="3"/>
  <c r="B26" i="3"/>
  <c r="N25" i="3"/>
  <c r="K25" i="3"/>
  <c r="H25" i="3"/>
  <c r="B25" i="3"/>
  <c r="N22" i="3"/>
  <c r="K22" i="3"/>
  <c r="H22" i="3"/>
  <c r="B22" i="3"/>
  <c r="N19" i="3"/>
  <c r="K19" i="3"/>
  <c r="H19" i="3"/>
  <c r="B19" i="3"/>
  <c r="N10" i="3"/>
  <c r="K10" i="3"/>
  <c r="H10" i="3"/>
  <c r="B10" i="3"/>
  <c r="N9" i="3"/>
  <c r="K9" i="3"/>
  <c r="H9" i="3"/>
  <c r="B9" i="3"/>
  <c r="N6" i="3"/>
  <c r="K6" i="3"/>
  <c r="H6" i="3"/>
  <c r="B6" i="3"/>
  <c r="N4" i="3"/>
  <c r="K4" i="3"/>
  <c r="H4" i="3"/>
  <c r="B4" i="3"/>
  <c r="N3" i="3"/>
  <c r="K3" i="3"/>
  <c r="H3" i="3"/>
  <c r="B3" i="3"/>
  <c r="N22" i="2"/>
  <c r="K22" i="2"/>
  <c r="B22" i="2"/>
  <c r="H22" i="2"/>
  <c r="N7" i="2"/>
  <c r="K7" i="2"/>
  <c r="H7" i="2"/>
  <c r="B7" i="2"/>
  <c r="N10" i="2"/>
  <c r="K10" i="2"/>
  <c r="H10" i="2"/>
  <c r="B10" i="2"/>
  <c r="N3" i="2"/>
  <c r="K3" i="2"/>
  <c r="H3" i="2"/>
  <c r="B3" i="2"/>
  <c r="N8" i="2"/>
  <c r="K8" i="2"/>
  <c r="H8" i="2"/>
  <c r="B8" i="2"/>
  <c r="N4" i="2"/>
  <c r="K4" i="2"/>
  <c r="H4" i="2"/>
  <c r="B4" i="2"/>
  <c r="N21" i="2"/>
  <c r="K21" i="2"/>
  <c r="H21" i="2"/>
  <c r="B21" i="2"/>
  <c r="N11" i="2"/>
  <c r="K11" i="2"/>
  <c r="H11" i="2"/>
  <c r="B11" i="2"/>
  <c r="N16" i="2"/>
  <c r="K16" i="2"/>
  <c r="H16" i="2"/>
  <c r="B16" i="2"/>
  <c r="N24" i="2"/>
  <c r="K24" i="2"/>
  <c r="H24" i="2"/>
  <c r="B24" i="2"/>
  <c r="N2" i="2"/>
  <c r="K2" i="2"/>
  <c r="H2" i="2"/>
  <c r="B2" i="2"/>
  <c r="N20" i="2"/>
  <c r="K20" i="2"/>
  <c r="H20" i="2"/>
  <c r="B20" i="2"/>
  <c r="N6" i="2"/>
  <c r="K6" i="2"/>
  <c r="H6" i="2"/>
  <c r="B6" i="2"/>
  <c r="N14" i="2"/>
  <c r="K14" i="2"/>
  <c r="H14" i="2"/>
  <c r="B14" i="2"/>
  <c r="N5" i="2"/>
  <c r="K5" i="2"/>
  <c r="H5" i="2"/>
  <c r="B5" i="2"/>
  <c r="N19" i="2"/>
  <c r="K19" i="2"/>
  <c r="H19" i="2"/>
  <c r="B19" i="2"/>
  <c r="N18" i="2"/>
  <c r="K18" i="2"/>
  <c r="H18" i="2"/>
  <c r="B18" i="2"/>
  <c r="N12" i="2"/>
  <c r="K12" i="2"/>
  <c r="H12" i="2"/>
  <c r="B12" i="2"/>
  <c r="N17" i="2"/>
  <c r="K17" i="2"/>
  <c r="H17" i="2"/>
  <c r="B17" i="2"/>
  <c r="N9" i="2"/>
  <c r="K9" i="2"/>
  <c r="H9" i="2"/>
  <c r="B9" i="2"/>
  <c r="N15" i="2"/>
  <c r="K15" i="2"/>
  <c r="H15" i="2"/>
  <c r="B15" i="2"/>
  <c r="N23" i="2"/>
  <c r="K23" i="2"/>
  <c r="H23" i="2"/>
  <c r="B23" i="2"/>
  <c r="N13" i="2"/>
  <c r="K13" i="2"/>
  <c r="H13" i="2"/>
  <c r="B13" i="2"/>
  <c r="K26" i="1"/>
  <c r="H26" i="1"/>
  <c r="N25" i="1"/>
  <c r="K25" i="1"/>
  <c r="H25" i="1"/>
  <c r="B25" i="1"/>
  <c r="N24" i="1"/>
  <c r="K24" i="1"/>
  <c r="H24" i="1"/>
  <c r="B24" i="1"/>
  <c r="N23" i="1"/>
  <c r="K23" i="1"/>
  <c r="H23" i="1"/>
  <c r="B23" i="1"/>
  <c r="N22" i="1"/>
  <c r="K22" i="1"/>
  <c r="H22" i="1"/>
  <c r="B22" i="1"/>
  <c r="N21" i="1"/>
  <c r="K21" i="1"/>
  <c r="H21" i="1"/>
  <c r="B21" i="1"/>
  <c r="N20" i="1"/>
  <c r="K20" i="1"/>
  <c r="H20" i="1"/>
  <c r="B20" i="1"/>
  <c r="N19" i="1"/>
  <c r="K19" i="1"/>
  <c r="H19" i="1"/>
  <c r="B19" i="1"/>
  <c r="N18" i="1"/>
  <c r="K18" i="1"/>
  <c r="H18" i="1"/>
  <c r="B18" i="1"/>
  <c r="N17" i="1"/>
  <c r="K17" i="1"/>
  <c r="H17" i="1"/>
  <c r="B17" i="1"/>
  <c r="N16" i="1"/>
  <c r="K16" i="1"/>
  <c r="H16" i="1"/>
  <c r="B16" i="1"/>
  <c r="N15" i="1"/>
  <c r="K15" i="1"/>
  <c r="H15" i="1"/>
  <c r="B15" i="1"/>
  <c r="N14" i="1"/>
  <c r="K14" i="1"/>
  <c r="H14" i="1"/>
  <c r="B14" i="1"/>
  <c r="N13" i="1"/>
  <c r="K13" i="1"/>
  <c r="H13" i="1"/>
  <c r="B13" i="1"/>
  <c r="N12" i="1"/>
  <c r="K12" i="1"/>
  <c r="H12" i="1"/>
  <c r="B12" i="1"/>
  <c r="N11" i="1"/>
  <c r="K11" i="1"/>
  <c r="H11" i="1"/>
  <c r="B11" i="1"/>
  <c r="N10" i="1"/>
  <c r="K10" i="1"/>
  <c r="H10" i="1"/>
  <c r="B10" i="1"/>
  <c r="N9" i="1"/>
  <c r="K9" i="1"/>
  <c r="H9" i="1"/>
  <c r="B9" i="1"/>
  <c r="N8" i="1"/>
  <c r="K8" i="1"/>
  <c r="H8" i="1"/>
  <c r="B8" i="1"/>
  <c r="N7" i="1"/>
  <c r="K7" i="1"/>
  <c r="H7" i="1"/>
  <c r="B7" i="1"/>
  <c r="N6" i="1"/>
  <c r="K6" i="1"/>
  <c r="H6" i="1"/>
  <c r="B6" i="1"/>
  <c r="N5" i="1"/>
  <c r="K5" i="1"/>
  <c r="H5" i="1"/>
  <c r="B5" i="1"/>
  <c r="N4" i="1"/>
  <c r="K4" i="1"/>
  <c r="H4" i="1"/>
  <c r="B4" i="1"/>
  <c r="N3" i="1"/>
  <c r="K3" i="1"/>
  <c r="H3" i="1"/>
  <c r="B3" i="1"/>
  <c r="N2" i="1"/>
  <c r="K2" i="1"/>
  <c r="H2" i="1"/>
  <c r="B2" i="1"/>
</calcChain>
</file>

<file path=xl/sharedStrings.xml><?xml version="1.0" encoding="utf-8"?>
<sst xmlns="http://schemas.openxmlformats.org/spreadsheetml/2006/main" count="309" uniqueCount="98">
  <si>
    <t>Name</t>
  </si>
  <si>
    <t>Overall time</t>
  </si>
  <si>
    <t>Overall position</t>
  </si>
  <si>
    <t>Start wave</t>
  </si>
  <si>
    <t>Race number</t>
  </si>
  <si>
    <t>Swim finish</t>
  </si>
  <si>
    <t>Swim time</t>
  </si>
  <si>
    <t>Swim position</t>
  </si>
  <si>
    <t>Run start</t>
  </si>
  <si>
    <t>Transition time</t>
  </si>
  <si>
    <t>Transition position</t>
  </si>
  <si>
    <t>Finish</t>
  </si>
  <si>
    <t>Run position</t>
  </si>
  <si>
    <t>Louis Rose</t>
  </si>
  <si>
    <t>Ryan Adamson</t>
  </si>
  <si>
    <t>Tom Clifford</t>
  </si>
  <si>
    <t>Joshua Wain</t>
  </si>
  <si>
    <t>Tim Coolican</t>
  </si>
  <si>
    <t>Jack Ward</t>
  </si>
  <si>
    <t>Adam Gordon</t>
  </si>
  <si>
    <t>Robert Owen</t>
  </si>
  <si>
    <t>Mike Nolan</t>
  </si>
  <si>
    <t>Tara Haworth</t>
  </si>
  <si>
    <t>Sarah Percival</t>
  </si>
  <si>
    <t>Paul Gordon</t>
  </si>
  <si>
    <t>Stephen Glossop</t>
  </si>
  <si>
    <t>Jennifer Wilson</t>
  </si>
  <si>
    <t>James Goddard</t>
  </si>
  <si>
    <t>Craig Scott</t>
  </si>
  <si>
    <t>Millie Moore</t>
  </si>
  <si>
    <t>Jim Lafferty</t>
  </si>
  <si>
    <t>Ellie Wildbore</t>
  </si>
  <si>
    <t>Dawn Biram</t>
  </si>
  <si>
    <t>Charlotte White</t>
  </si>
  <si>
    <t>Diane Clewes</t>
  </si>
  <si>
    <t>Mark Bramall</t>
  </si>
  <si>
    <t>DNF</t>
  </si>
  <si>
    <t>Daniel Williamson</t>
  </si>
  <si>
    <t>DNS</t>
  </si>
  <si>
    <t>Start</t>
  </si>
  <si>
    <t>Run time</t>
  </si>
  <si>
    <t>Nick Hails</t>
  </si>
  <si>
    <t>Jamie Gibbin</t>
  </si>
  <si>
    <t>Hannah Höggren-Johnson</t>
  </si>
  <si>
    <t>Hannah Takahashi</t>
  </si>
  <si>
    <t>Andrew Lambert</t>
  </si>
  <si>
    <t>Adele Coupland</t>
  </si>
  <si>
    <t>Stephen Leyland</t>
  </si>
  <si>
    <t>Richard Ashley Stevenson</t>
  </si>
  <si>
    <t>Alex Murray</t>
  </si>
  <si>
    <t>Kim Russon</t>
  </si>
  <si>
    <t>Alex Cozens</t>
  </si>
  <si>
    <t>Ashley Barwick</t>
  </si>
  <si>
    <t>Jack Pickering</t>
  </si>
  <si>
    <t>Andrew Green</t>
  </si>
  <si>
    <t>Bob Pringle</t>
  </si>
  <si>
    <t>Event</t>
  </si>
  <si>
    <t>Evie Carroll</t>
  </si>
  <si>
    <t>Kate Waddicor</t>
  </si>
  <si>
    <t>Emily Davies</t>
  </si>
  <si>
    <t>Dean Smith</t>
  </si>
  <si>
    <t>Rose Kerfoot</t>
  </si>
  <si>
    <t>Joe Stacey</t>
  </si>
  <si>
    <t>Mairi Norton</t>
  </si>
  <si>
    <t>Joe Larkin</t>
  </si>
  <si>
    <t>Robert Maywick</t>
  </si>
  <si>
    <t>Oliver Harvey</t>
  </si>
  <si>
    <t>Glennis Chappell</t>
  </si>
  <si>
    <t>Joanna Tranter</t>
  </si>
  <si>
    <t>Thomas Clifford</t>
  </si>
  <si>
    <t>Honor Condliffe</t>
  </si>
  <si>
    <t>Martha Cate Condliffe</t>
  </si>
  <si>
    <t>Overall Position</t>
  </si>
  <si>
    <t>Overall Time</t>
  </si>
  <si>
    <t>Run Time</t>
  </si>
  <si>
    <t>Swim Time</t>
  </si>
  <si>
    <t>Swim Finish</t>
  </si>
  <si>
    <t>Evan Hughes</t>
  </si>
  <si>
    <t>Kate Scott</t>
  </si>
  <si>
    <t>Lindsay Evans</t>
  </si>
  <si>
    <t>Noah Rogerson</t>
  </si>
  <si>
    <t>Adam Catley</t>
  </si>
  <si>
    <t>SALLY SMITH</t>
  </si>
  <si>
    <t>Hazel Gordon</t>
  </si>
  <si>
    <t>Naomi Dumpleton</t>
  </si>
  <si>
    <t>Lily Matthews</t>
  </si>
  <si>
    <t>Hannah Rice</t>
  </si>
  <si>
    <t>Maria Dixon</t>
  </si>
  <si>
    <t>Gwyn Roberts</t>
  </si>
  <si>
    <t>Beth Anderson</t>
  </si>
  <si>
    <t>Sophie Bennet</t>
  </si>
  <si>
    <t>Alastair Powell</t>
  </si>
  <si>
    <t>Fiona Kay</t>
  </si>
  <si>
    <t>Amy Walsh</t>
  </si>
  <si>
    <t>Lorna Gooday</t>
  </si>
  <si>
    <t>Lizzy Sollars</t>
  </si>
  <si>
    <t>Ben Anderson</t>
  </si>
  <si>
    <t>Tom Westnidge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</si>
</sst>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hh:mm:ss\ AM/PM;@"/>
    <numFmt numFmtId="165" formatCode="[$-409]h:mm\ AM/PM;@"/>
    <numFmt numFmtId="166" formatCode="[$-409]h:mm:ss\ AM/PM;@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1"/>
      <name val="Arial"/>
      <family val="2"/>
    </font>
    <font>
      <sz val="11"/>
      <color theme="1"/>
      <name val="Aptos Narrow"/>
      <family val="2"/>
    </font>
    <font>
      <sz val="11"/>
      <name val="Aptos Narrow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3" fillId="0" borderId="0"/>
  </cellStyleXfs>
  <cellXfs count="37">
    <xf numFmtId="0" fontId="0" fillId="0" borderId="0" xfId="0"/>
    <xf numFmtId="164" fontId="0" fillId="0" borderId="0" xfId="0" applyNumberFormat="1"/>
    <xf numFmtId="45" fontId="1" fillId="0" borderId="0" xfId="0" applyNumberFormat="1" applyFont="1"/>
    <xf numFmtId="0" fontId="1" fillId="0" borderId="0" xfId="0" applyFont="1"/>
    <xf numFmtId="45" fontId="0" fillId="0" borderId="0" xfId="0" applyNumberFormat="1"/>
    <xf numFmtId="45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165" fontId="0" fillId="0" borderId="0" xfId="0" applyNumberFormat="1"/>
    <xf numFmtId="165" fontId="0" fillId="0" borderId="0" xfId="0" applyNumberFormat="1" applyAlignment="1">
      <alignment horizontal="right"/>
    </xf>
    <xf numFmtId="0" fontId="0" fillId="0" borderId="1" xfId="0" applyBorder="1"/>
    <xf numFmtId="0" fontId="1" fillId="0" borderId="1" xfId="0" applyFont="1" applyBorder="1"/>
    <xf numFmtId="0" fontId="0" fillId="0" borderId="3" xfId="0" applyBorder="1"/>
    <xf numFmtId="0" fontId="0" fillId="0" borderId="4" xfId="0" applyBorder="1"/>
    <xf numFmtId="0" fontId="2" fillId="0" borderId="5" xfId="0" applyFont="1" applyBorder="1"/>
    <xf numFmtId="0" fontId="2" fillId="0" borderId="6" xfId="0" applyFont="1" applyBorder="1"/>
    <xf numFmtId="164" fontId="2" fillId="0" borderId="6" xfId="0" applyNumberFormat="1" applyFont="1" applyBorder="1"/>
    <xf numFmtId="0" fontId="2" fillId="0" borderId="7" xfId="0" applyFont="1" applyBorder="1"/>
    <xf numFmtId="45" fontId="1" fillId="0" borderId="1" xfId="0" applyNumberFormat="1" applyFont="1" applyBorder="1"/>
    <xf numFmtId="45" fontId="0" fillId="0" borderId="1" xfId="0" applyNumberFormat="1" applyBorder="1"/>
    <xf numFmtId="165" fontId="0" fillId="0" borderId="8" xfId="0" applyNumberFormat="1" applyBorder="1"/>
    <xf numFmtId="0" fontId="0" fillId="0" borderId="2" xfId="0" applyBorder="1"/>
    <xf numFmtId="166" fontId="0" fillId="0" borderId="0" xfId="0" applyNumberFormat="1"/>
    <xf numFmtId="45" fontId="0" fillId="0" borderId="2" xfId="0" applyNumberFormat="1" applyBorder="1"/>
    <xf numFmtId="166" fontId="0" fillId="0" borderId="8" xfId="0" applyNumberFormat="1" applyBorder="1"/>
    <xf numFmtId="165" fontId="2" fillId="0" borderId="6" xfId="0" applyNumberFormat="1" applyFont="1" applyBorder="1"/>
    <xf numFmtId="164" fontId="0" fillId="0" borderId="8" xfId="0" applyNumberFormat="1" applyBorder="1"/>
    <xf numFmtId="0" fontId="3" fillId="0" borderId="0" xfId="1"/>
    <xf numFmtId="0" fontId="4" fillId="0" borderId="0" xfId="1" applyFont="1"/>
    <xf numFmtId="21" fontId="4" fillId="0" borderId="0" xfId="1" applyNumberFormat="1" applyFont="1"/>
    <xf numFmtId="0" fontId="5" fillId="0" borderId="1" xfId="1" applyFont="1" applyBorder="1"/>
    <xf numFmtId="0" fontId="4" fillId="0" borderId="1" xfId="1" applyFont="1" applyBorder="1"/>
    <xf numFmtId="0" fontId="5" fillId="0" borderId="0" xfId="1" applyFont="1"/>
    <xf numFmtId="21" fontId="4" fillId="0" borderId="1" xfId="1" applyNumberFormat="1" applyFont="1" applyBorder="1"/>
    <xf numFmtId="164" fontId="4" fillId="0" borderId="0" xfId="1" applyNumberFormat="1" applyFont="1"/>
    <xf numFmtId="0" fontId="0" fillId="0" borderId="1" xfId="1" applyFont="1" applyBorder="1"/>
    <xf numFmtId="0" fontId="4" fillId="0" borderId="3" xfId="1" applyFont="1" applyBorder="1"/>
    <xf numFmtId="164" fontId="4" fillId="0" borderId="8" xfId="1" applyNumberFormat="1" applyFont="1" applyBorder="1"/>
  </cellXfs>
  <cellStyles count="2">
    <cellStyle name="Normal" xfId="0" builtinId="0"/>
    <cellStyle name="Normal 2" xfId="1" xr:uid="{407927E5-C236-45DF-A04D-1DBFBF5375F9}"/>
  </cellStyles>
  <dxfs count="70">
    <dxf>
      <numFmt numFmtId="164" formatCode="[$-409]hh:mm:ss\ AM/PM;@"/>
    </dxf>
    <dxf>
      <numFmt numFmtId="164" formatCode="[$-409]hh:mm:ss\ AM/PM;@"/>
    </dxf>
    <dxf>
      <numFmt numFmtId="164" formatCode="[$-409]hh:mm:ss\ AM/PM;@"/>
    </dxf>
    <dxf>
      <numFmt numFmtId="164" formatCode="[$-409]hh:mm:ss\ AM/PM;@"/>
    </dxf>
    <dxf>
      <numFmt numFmtId="164" formatCode="[$-409]hh:mm:ss\ AM/PM;@"/>
    </dxf>
    <dxf>
      <numFmt numFmtId="28" formatCode="mm:ss"/>
    </dxf>
    <dxf>
      <numFmt numFmtId="164" formatCode="[$-409]hh:mm:ss\ AM/PM;@"/>
    </dxf>
    <dxf>
      <numFmt numFmtId="164" formatCode="[$-409]hh:mm:ss\ AM/PM;@"/>
    </dxf>
    <dxf>
      <numFmt numFmtId="28" formatCode="mm:ss"/>
    </dxf>
    <dxf>
      <numFmt numFmtId="0" formatCode="General"/>
    </dxf>
    <dxf>
      <numFmt numFmtId="164" formatCode="[$-409]hh:mm:ss\ AM/PM;@"/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numFmt numFmtId="164" formatCode="[$-409]hh:mm:ss\ AM/PM;@"/>
    </dxf>
    <dxf>
      <numFmt numFmtId="164" formatCode="[$-409]hh:mm:ss\ AM/PM;@"/>
    </dxf>
    <dxf>
      <numFmt numFmtId="164" formatCode="[$-409]hh:mm:ss\ AM/PM;@"/>
    </dxf>
    <dxf>
      <numFmt numFmtId="164" formatCode="[$-409]hh:mm:ss\ AM/PM;@"/>
    </dxf>
    <dxf>
      <numFmt numFmtId="28" formatCode="mm:ss"/>
    </dxf>
    <dxf>
      <numFmt numFmtId="164" formatCode="[$-409]hh:mm:ss\ AM/PM;@"/>
    </dxf>
    <dxf>
      <numFmt numFmtId="165" formatCode="[$-409]h:mm\ AM/PM;@"/>
    </dxf>
    <dxf>
      <numFmt numFmtId="28" formatCode="mm:ss"/>
    </dxf>
    <dxf>
      <numFmt numFmtId="0" formatCode="General"/>
      <fill>
        <patternFill patternType="none"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28" formatCode="mm:ss"/>
      <fill>
        <patternFill patternType="none">
          <fgColor indexed="64"/>
          <bgColor auto="1"/>
        </patternFill>
      </fill>
    </dxf>
    <dxf>
      <numFmt numFmtId="165" formatCode="[$-409]h:mm\ AM/PM;@"/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ill>
        <patternFill patternType="none">
          <fgColor indexed="64"/>
          <bgColor auto="1"/>
        </patternFill>
      </fill>
    </dxf>
    <dxf>
      <numFmt numFmtId="28" formatCode="mm:ss"/>
      <fill>
        <patternFill patternType="none">
          <fgColor indexed="64"/>
          <bgColor auto="1"/>
        </patternFill>
      </fill>
    </dxf>
    <dxf>
      <numFmt numFmtId="165" formatCode="[$-409]h:mm\ AM/PM;@"/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ill>
        <patternFill patternType="none">
          <fgColor indexed="64"/>
          <bgColor auto="1"/>
        </patternFill>
      </fill>
    </dxf>
    <dxf>
      <numFmt numFmtId="28" formatCode="mm:ss"/>
      <fill>
        <patternFill patternType="none">
          <fgColor indexed="64"/>
          <bgColor auto="1"/>
        </patternFill>
      </fill>
    </dxf>
    <dxf>
      <numFmt numFmtId="166" formatCode="[$-409]h:mm:ss\ AM/PM;@"/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numFmt numFmtId="165" formatCode="[$-409]h:mm\ AM/PM;@"/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5" formatCode="[$-409]h:mm\ AM/PM;@"/>
      <fill>
        <patternFill patternType="none">
          <fgColor indexed="64"/>
          <bgColor auto="1"/>
        </patternFill>
      </fill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8" formatCode="mm:ss"/>
      <fill>
        <patternFill patternType="none">
          <fgColor indexed="64"/>
          <bgColor auto="1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ck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numFmt numFmtId="26" formatCode="hh:mm:ss"/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numFmt numFmtId="26" formatCode="hh:mm:ss"/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numFmt numFmtId="26" formatCode="hh:mm:ss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</dxf>
    <dxf>
      <numFmt numFmtId="164" formatCode="[$-409]hh:mm:ss\ AM/PM;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numFmt numFmtId="164" formatCode="[$-409]hh:mm:ss\ AM/PM;@"/>
    </dxf>
    <dxf>
      <numFmt numFmtId="164" formatCode="[$-409]hh:mm:ss\ AM/PM;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numFmt numFmtId="164" formatCode="[$-409]hh:mm:ss\ AM/PM;@"/>
    </dxf>
    <dxf>
      <numFmt numFmtId="164" formatCode="[$-409]hh:mm:ss\ AM/PM;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numFmt numFmtId="28" formatCode="mm:ss"/>
    </dxf>
    <dxf>
      <numFmt numFmtId="164" formatCode="[$-409]hh:mm:ss\ AM/PM;@"/>
    </dxf>
    <dxf>
      <numFmt numFmtId="164" formatCode="[$-409]hh:mm:ss\ AM/PM;@"/>
    </dxf>
    <dxf>
      <font>
        <b/>
      </font>
    </dxf>
    <dxf>
      <numFmt numFmtId="28" formatCode="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B498F5B-FEE0-42E8-BB3B-3825B6C17609}" name="Table4" displayName="Table4" ref="A1:P38" totalsRowShown="0" dataDxfId="55" headerRowCellStyle="Normal 2" dataCellStyle="Normal 2">
  <autoFilter ref="A1:P38" xr:uid="{DB498F5B-FEE0-42E8-BB3B-3825B6C17609}"/>
  <sortState xmlns:xlrd2="http://schemas.microsoft.com/office/spreadsheetml/2017/richdata2" ref="A2:P38">
    <sortCondition ref="C6:C38"/>
  </sortState>
  <tableColumns count="16">
    <tableColumn id="19" xr3:uid="{AA19FD23-A4F6-4CDA-97F7-2729A3C3701D}" name="Name" dataDxfId="54" dataCellStyle="Normal 2"/>
    <tableColumn id="17" xr3:uid="{137EF874-B2E2-465B-820A-94A970FD906E}" name="Overall Time" dataDxfId="53" dataCellStyle="Normal 2"/>
    <tableColumn id="18" xr3:uid="{6DF7CCAB-FD9F-48AD-97BC-19E028A8F71C}" name="Overall Position" dataDxfId="52" dataCellStyle="Normal 2"/>
    <tableColumn id="5" xr3:uid="{6824A38E-AE74-4C3C-AAF4-C77BED980BE7}" name="Start wave" dataDxfId="51" dataCellStyle="Normal 2"/>
    <tableColumn id="1" xr3:uid="{9B30A753-3610-4833-BE33-8F9D8E894CE9}" name="Race number" dataDxfId="50" dataCellStyle="Normal 2"/>
    <tableColumn id="20" xr3:uid="{62AFE51E-6609-4F2C-8B26-85970C0E6358}" name="Start" dataDxfId="49" dataCellStyle="Normal 2"/>
    <tableColumn id="6" xr3:uid="{A5E2DED5-D004-4594-8ED0-288493721561}" name="Swim Finish" dataDxfId="48" dataCellStyle="Normal 2"/>
    <tableColumn id="7" xr3:uid="{82485208-A22C-4AA3-8E63-65321C6C2C60}" name="Swim Time" dataDxfId="47" dataCellStyle="Normal 2"/>
    <tableColumn id="8" xr3:uid="{37DC7AC5-6F97-4597-A72E-B145CECB8348}" name="Swim position" dataDxfId="46" dataCellStyle="Normal 2"/>
    <tableColumn id="10" xr3:uid="{F8FFB8A8-F258-4057-9833-E27C3AB0F877}" name="Run start" dataDxfId="45" dataCellStyle="Normal 2"/>
    <tableColumn id="11" xr3:uid="{73CA87D7-D4E1-470F-8B33-F98562EC582A}" name="Transition time" dataDxfId="44" dataCellStyle="Normal 2"/>
    <tableColumn id="12" xr3:uid="{ED33870B-33CA-4E0B-8751-1ECCA7E5590E}" name="Transition position" dataDxfId="43" dataCellStyle="Normal 2"/>
    <tableColumn id="14" xr3:uid="{FD237E4B-6367-45ED-BE68-7A7B2E9EA79B}" name="Finish" dataDxfId="42" dataCellStyle="Normal 2"/>
    <tableColumn id="15" xr3:uid="{AF1A270D-9802-4EBB-899F-AC49699DACCC}" name="Run Time" dataDxfId="41" dataCellStyle="Normal 2"/>
    <tableColumn id="16" xr3:uid="{4D5760BA-FE61-433E-B333-B38DFAF3D509}" name="Run position" dataDxfId="40" dataCellStyle="Normal 2"/>
    <tableColumn id="22" xr3:uid="{D0362031-9073-4846-B06D-C8DAFD58E867}" name="Event" dataDxfId="39" dataCellStyle="Normal 2"/>
  </tableColumns>
  <tableStyleInfo name="TableStyleMedium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C422FAB9-88C3-45DD-8650-10D4DC61CFAF}" name="Table5" displayName="Table5" ref="A1:P25" totalsRowShown="0" headerRowDxfId="38" dataDxfId="36" headerRowBorderDxfId="37">
  <autoFilter ref="A1:P25" xr:uid="{C422FAB9-88C3-45DD-8650-10D4DC61CFAF}"/>
  <sortState xmlns:xlrd2="http://schemas.microsoft.com/office/spreadsheetml/2017/richdata2" ref="A2:P25">
    <sortCondition ref="B8:B25"/>
  </sortState>
  <tableColumns count="16">
    <tableColumn id="1" xr3:uid="{05097897-83B9-4B0B-99F2-0F3AE2AFC82B}" name="Name" dataDxfId="35"/>
    <tableColumn id="2" xr3:uid="{60E042AC-3CCC-4D35-A828-D6423CB3C7F4}" name="Overall time" dataDxfId="34">
      <calculatedColumnFormula>Table5[[#This Row],[Finish]]-Table5[[#This Row],[Start]]</calculatedColumnFormula>
    </tableColumn>
    <tableColumn id="3" xr3:uid="{C6A17A5F-2A6C-49B9-B888-71C7C6B8A07C}" name="Overall position" dataDxfId="33"/>
    <tableColumn id="4" xr3:uid="{3A6A04EE-F783-4B31-A668-4DEA8CCF4864}" name="Start wave" dataDxfId="32"/>
    <tableColumn id="5" xr3:uid="{CEEA2221-CD40-4AC1-B3D3-93EA2549BD09}" name="Race number" dataDxfId="31"/>
    <tableColumn id="6" xr3:uid="{8E00F4DE-A4FF-488B-ABA3-453B5818DCFB}" name="Start" dataDxfId="30"/>
    <tableColumn id="7" xr3:uid="{3217E547-3837-4494-BBEF-60710227FAE2}" name="Swim finish" dataDxfId="29"/>
    <tableColumn id="8" xr3:uid="{85E83342-7BD5-4F17-97CF-95A325EF2FAA}" name="Swim time" dataDxfId="28">
      <calculatedColumnFormula>Table5[[#This Row],[Swim finish]]-Table5[[#This Row],[Start]]</calculatedColumnFormula>
    </tableColumn>
    <tableColumn id="9" xr3:uid="{9910F114-56B3-4B9E-A578-5996949A6661}" name="Swim position" dataDxfId="27"/>
    <tableColumn id="10" xr3:uid="{C72270C8-83EF-42B0-8A9A-FCD6D8DDCCA7}" name="Run start" dataDxfId="26"/>
    <tableColumn id="11" xr3:uid="{36501A40-4668-4880-B91A-733803187703}" name="Transition time" dataDxfId="25">
      <calculatedColumnFormula>Table5[[#This Row],[Run start]]-Table5[[#This Row],[Swim finish]]</calculatedColumnFormula>
    </tableColumn>
    <tableColumn id="12" xr3:uid="{5450E050-BE08-4C46-B319-49C0FBA7828B}" name="Transition position" dataDxfId="24"/>
    <tableColumn id="13" xr3:uid="{767251D9-D62B-41DE-9624-ECF7C4DD47F5}" name="Finish" dataDxfId="23"/>
    <tableColumn id="14" xr3:uid="{8FB3280E-1DD0-4030-95A6-52C2CE60B106}" name="Run time" dataDxfId="22">
      <calculatedColumnFormula>Table5[[#This Row],[Finish]]-Table5[[#This Row],[Run start]]</calculatedColumnFormula>
    </tableColumn>
    <tableColumn id="15" xr3:uid="{8CC3B138-142E-4A99-B6FD-112C990C0C57}" name="Run position" dataDxfId="21"/>
    <tableColumn id="16" xr3:uid="{AF9B68B9-01B3-4A5C-B00F-E894BAFB116F}" name="Event" dataDxfId="20"/>
  </tableColumns>
  <tableStyleInfo name="TableStyleMedium1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C9D4CFE-7738-47FF-B5BE-22D26359ADD0}" name="Table133" displayName="Table133" ref="A1:P25" totalsRowShown="0">
  <autoFilter ref="A1:P25" xr:uid="{FB6E1C32-90A9-4EDF-897D-ADD37E1FEBEF}"/>
  <sortState xmlns:xlrd2="http://schemas.microsoft.com/office/spreadsheetml/2017/richdata2" ref="A2:O25">
    <sortCondition ref="B5:B25"/>
  </sortState>
  <tableColumns count="16">
    <tableColumn id="23" xr3:uid="{73EC4E65-DFB2-427D-B2FD-172998598C32}" name="Name" dataDxfId="19"/>
    <tableColumn id="18" xr3:uid="{92FF9D86-87D6-4C1D-912C-1F8CA83F05DE}" name="Overall time" dataDxfId="18">
      <calculatedColumnFormula>Table133[[#This Row],[Finish]]-Table133[[#This Row],[Start]]</calculatedColumnFormula>
    </tableColumn>
    <tableColumn id="17" xr3:uid="{C602C4A2-BC48-4BB7-B82E-085D68681AB6}" name="Overall position"/>
    <tableColumn id="24" xr3:uid="{BC4FBEEA-4C7B-4CA5-8121-FDF599D8D456}" name="Start wave"/>
    <tableColumn id="20" xr3:uid="{91E7CC0B-8C44-47D5-B75D-C4CB86B4AAFD}" name="Race number"/>
    <tableColumn id="25" xr3:uid="{9CFE6F9D-E438-4DCD-BA22-A0568F44F55F}" name="Start" dataDxfId="17"/>
    <tableColumn id="1" xr3:uid="{AD899268-A93C-42D5-A75D-08C3DE45A942}" name="Swim finish" dataDxfId="16"/>
    <tableColumn id="2" xr3:uid="{CE193EE5-D5A3-42C3-8E92-CC58B9527F73}" name="Swim time" dataDxfId="15">
      <calculatedColumnFormula>Table133[[#This Row],[Swim finish]]-Table133[[#This Row],[Start]]</calculatedColumnFormula>
    </tableColumn>
    <tableColumn id="7" xr3:uid="{1E5D4D30-2EE1-4628-8CB7-29CD31E592D0}" name="Swim position"/>
    <tableColumn id="9" xr3:uid="{932C4B00-FF94-48F8-A6C2-25DFDDAE125C}" name="Run start" dataDxfId="14"/>
    <tableColumn id="10" xr3:uid="{E1F0845D-32CC-4321-9F74-33D170E5AB4C}" name="Transition time" dataDxfId="13">
      <calculatedColumnFormula>Table133[[#This Row],[Run start]]-Table133[[#This Row],[Swim finish]]</calculatedColumnFormula>
    </tableColumn>
    <tableColumn id="11" xr3:uid="{33DF8D7D-A0E1-4896-A595-F3A8D0546B30}" name="Transition position"/>
    <tableColumn id="12" xr3:uid="{72B17DFB-8E27-43D6-991B-5EEB708D67CA}" name="Finish" dataDxfId="12"/>
    <tableColumn id="13" xr3:uid="{4D3DB998-9A2B-440B-95BD-632635C2E42B}" name="Run time" dataDxfId="11">
      <calculatedColumnFormula>Table133[[#This Row],[Finish]]-Table133[[#This Row],[Run start]]</calculatedColumnFormula>
    </tableColumn>
    <tableColumn id="14" xr3:uid="{5CACE793-5A2B-4EB6-8C34-4DA572717BB9}" name="Run position"/>
    <tableColumn id="3" xr3:uid="{1B2B2EC0-F82D-4CC6-87D9-70B9D2093954}" name="Event" dataDxfId="10"/>
  </tableColumns>
  <tableStyleInfo name="TableStyleMedium10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E8B62A8-C058-4573-AE6F-270884E3A013}" name="Table13" displayName="Table13" ref="A1:P27" totalsRowShown="0">
  <autoFilter ref="A1:P27" xr:uid="{FB6E1C32-90A9-4EDF-897D-ADD37E1FEBEF}"/>
  <tableColumns count="16">
    <tableColumn id="23" xr3:uid="{B1845D84-E2A4-484C-AACF-FBB73414234B}" name="Name" dataDxfId="9"/>
    <tableColumn id="18" xr3:uid="{D8CC346B-AF56-4407-AAE5-A565911F2578}" name="Overall time" dataDxfId="8">
      <calculatedColumnFormula>Table13[[#This Row],[Finish]]-Table13[[#This Row],[Start]]</calculatedColumnFormula>
    </tableColumn>
    <tableColumn id="17" xr3:uid="{3EE0882A-9B4B-43AB-83C8-8CC79D31D7F9}" name="Overall position"/>
    <tableColumn id="24" xr3:uid="{0932E7D4-7963-45BE-9504-E98098335831}" name="Start wave"/>
    <tableColumn id="20" xr3:uid="{97597A22-1466-41E7-8C29-2C17DDAC1A5D}" name="Race number"/>
    <tableColumn id="25" xr3:uid="{A24CACE2-EC40-40A3-AC17-D51DBB894B31}" name="Start" dataDxfId="7"/>
    <tableColumn id="1" xr3:uid="{800173F6-4872-406F-89B6-5DCD0D2A3D7B}" name="Swim finish" dataDxfId="6"/>
    <tableColumn id="2" xr3:uid="{A2D8F24D-5683-4843-9517-DEFCDAAA115D}" name="Swim time" dataDxfId="5">
      <calculatedColumnFormula>Table13[[#This Row],[Swim finish]]-Table13[[#This Row],[Start]]</calculatedColumnFormula>
    </tableColumn>
    <tableColumn id="7" xr3:uid="{E56BA613-10A7-4F5C-AE2F-12D6C094114A}" name="Swim position"/>
    <tableColumn id="9" xr3:uid="{6A4CD3A2-5358-4F47-823F-BAEADD9E740B}" name="Run start" dataDxfId="4"/>
    <tableColumn id="10" xr3:uid="{F406AC4D-93B2-40F8-86EA-DE8F708C620F}" name="Transition time" dataDxfId="3">
      <calculatedColumnFormula>Table13[[#This Row],[Run start]]-Table13[[#This Row],[Swim finish]]</calculatedColumnFormula>
    </tableColumn>
    <tableColumn id="11" xr3:uid="{E1046267-77D0-4507-BB37-F5A068E03473}" name="Transition position"/>
    <tableColumn id="12" xr3:uid="{8C938A52-19B4-4FE8-8AC5-1B4402663A45}" name="Finish" dataDxfId="2"/>
    <tableColumn id="13" xr3:uid="{C2A7C848-4A3B-4A0D-8A2C-2EDC76FB30C0}" name="Run time" dataDxfId="1">
      <calculatedColumnFormula>Table13[[#This Row],[Finish]]-Table13[[#This Row],[Run start]]</calculatedColumnFormula>
    </tableColumn>
    <tableColumn id="14" xr3:uid="{4E53098B-6286-451B-854F-DE20D3C570A7}" name="Run position"/>
    <tableColumn id="3" xr3:uid="{EA388955-87FA-4C74-897D-55698AD998D1}" name="Event" dataDxfId="0"/>
  </tableColumns>
  <tableStyleInfo name="TableStyleMedium1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DB22CCF-75F0-4A78-95DC-BB144A80B32D}" name="Table134" displayName="Table134" ref="A1:P105" totalsRowShown="0">
  <autoFilter ref="A1:P105" xr:uid="{FB6E1C32-90A9-4EDF-897D-ADD37E1FEBEF}"/>
  <sortState xmlns:xlrd2="http://schemas.microsoft.com/office/spreadsheetml/2017/richdata2" ref="A2:P105">
    <sortCondition ref="B3:B105"/>
  </sortState>
  <tableColumns count="16">
    <tableColumn id="23" xr3:uid="{C9D5B3C1-A843-481E-BA7D-72C5A49D8654}" name="Name" dataDxfId="69"/>
    <tableColumn id="18" xr3:uid="{396EBDDB-3EC3-46CF-8E10-0D1AD34A0B2C}" name="Overall time" dataDxfId="68">
      <calculatedColumnFormula>Table134[[#This Row],[Finish]]-Table134[[#This Row],[Start]]</calculatedColumnFormula>
    </tableColumn>
    <tableColumn id="17" xr3:uid="{3D711978-FA06-468E-8A00-351D6626458B}" name="Overall position" dataDxfId="67"/>
    <tableColumn id="24" xr3:uid="{93CE28FC-A68F-4530-BFC1-9E78A3FDC263}" name="Start wave"/>
    <tableColumn id="20" xr3:uid="{AF006CD8-96D7-4347-B66C-03FC9DD2CFB8}" name="Race number"/>
    <tableColumn id="25" xr3:uid="{B2F38645-F38A-4E5A-9302-88B75ECAE896}" name="Start" dataDxfId="66"/>
    <tableColumn id="1" xr3:uid="{979294A1-347B-4D54-9B22-942329FEC14D}" name="Swim finish" dataDxfId="65"/>
    <tableColumn id="2" xr3:uid="{ACDFB3A8-B993-4A96-927E-B0E7B47D71A2}" name="Swim time" dataDxfId="64">
      <calculatedColumnFormula>Table134[[#This Row],[Swim finish]]-Table134[[#This Row],[Start]]</calculatedColumnFormula>
    </tableColumn>
    <tableColumn id="7" xr3:uid="{D3CD5ABB-73BA-48CF-8042-03A92F7C109C}" name="Swim position" dataDxfId="63" dataCellStyle="Normal 2"/>
    <tableColumn id="9" xr3:uid="{CA555A27-131B-4909-8B15-6F312DD99CD9}" name="Run start" dataDxfId="62"/>
    <tableColumn id="10" xr3:uid="{4BE7615E-8CE2-446B-A771-E19A52880850}" name="Transition time" dataDxfId="61">
      <calculatedColumnFormula>Table134[[#This Row],[Run start]]-Table134[[#This Row],[Swim finish]]</calculatedColumnFormula>
    </tableColumn>
    <tableColumn id="11" xr3:uid="{5B1E2AA5-9916-4A98-9C13-54A01F04BD24}" name="Transition position" dataDxfId="60"/>
    <tableColumn id="12" xr3:uid="{9F6A3076-6756-43EB-91BC-571B17CBAB64}" name="Finish" dataDxfId="59"/>
    <tableColumn id="13" xr3:uid="{B92602C8-96F6-4D21-AA64-D7CFBF95BEFD}" name="Run time" dataDxfId="58">
      <calculatedColumnFormula>Table134[[#This Row],[Finish]]-Table134[[#This Row],[Run start]]</calculatedColumnFormula>
    </tableColumn>
    <tableColumn id="14" xr3:uid="{A6076BD1-560D-42C8-9521-0DE2AFE3095B}" name="Run position" dataDxfId="57"/>
    <tableColumn id="3" xr3:uid="{7C1DBF17-05E5-4DD7-A1BF-4D88ADD4D0CE}" name="Event" dataDxfId="56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D9520-1474-4D7C-AD32-796F39CCBC80}">
  <dimension ref="A1:P38"/>
  <sheetViews>
    <sheetView tabSelected="1" zoomScaleNormal="100" workbookViewId="0">
      <selection activeCell="A3" sqref="A3"/>
    </sheetView>
  </sheetViews>
  <sheetFormatPr defaultRowHeight="13.8" x14ac:dyDescent="0.25"/>
  <cols>
    <col min="1" max="1" width="15.6640625" style="26" bestFit="1" customWidth="1"/>
    <col min="2" max="2" width="15.77734375" style="26" bestFit="1" customWidth="1"/>
    <col min="3" max="3" width="18.77734375" style="26" customWidth="1"/>
    <col min="4" max="4" width="13.77734375" style="26" customWidth="1"/>
    <col min="5" max="5" width="16.33203125" style="26" customWidth="1"/>
    <col min="6" max="6" width="8.33203125" style="26" customWidth="1"/>
    <col min="7" max="7" width="15.109375" style="26" customWidth="1"/>
    <col min="8" max="9" width="14.109375" style="26" bestFit="1" customWidth="1"/>
    <col min="10" max="10" width="12.21875" style="26" customWidth="1"/>
    <col min="11" max="11" width="17.88671875" style="26" customWidth="1"/>
    <col min="12" max="12" width="18.44140625" style="26" customWidth="1"/>
    <col min="13" max="13" width="11.88671875" style="26" customWidth="1"/>
    <col min="14" max="14" width="9.44140625" style="26" bestFit="1" customWidth="1"/>
    <col min="15" max="15" width="12.5546875" style="26" bestFit="1" customWidth="1"/>
    <col min="16" max="16" width="11.88671875" style="26" bestFit="1" customWidth="1"/>
    <col min="17" max="17" width="3.44140625" style="26" bestFit="1" customWidth="1"/>
    <col min="18" max="16384" width="8.88671875" style="26"/>
  </cols>
  <sheetData>
    <row r="1" spans="1:16" x14ac:dyDescent="0.25">
      <c r="A1" s="26" t="s">
        <v>0</v>
      </c>
      <c r="B1" s="26" t="s">
        <v>73</v>
      </c>
      <c r="C1" s="26" t="s">
        <v>72</v>
      </c>
      <c r="D1" s="26" t="s">
        <v>3</v>
      </c>
      <c r="E1" s="26" t="s">
        <v>4</v>
      </c>
      <c r="F1" s="26" t="s">
        <v>39</v>
      </c>
      <c r="G1" s="26" t="s">
        <v>76</v>
      </c>
      <c r="H1" s="26" t="s">
        <v>75</v>
      </c>
      <c r="I1" s="26" t="s">
        <v>7</v>
      </c>
      <c r="J1" s="26" t="s">
        <v>8</v>
      </c>
      <c r="K1" s="26" t="s">
        <v>9</v>
      </c>
      <c r="L1" s="26" t="s">
        <v>10</v>
      </c>
      <c r="M1" s="26" t="s">
        <v>11</v>
      </c>
      <c r="N1" s="26" t="s">
        <v>74</v>
      </c>
      <c r="O1" s="26" t="s">
        <v>12</v>
      </c>
      <c r="P1" s="26" t="s">
        <v>56</v>
      </c>
    </row>
    <row r="2" spans="1:16" ht="14.4" x14ac:dyDescent="0.3">
      <c r="A2" s="27" t="s">
        <v>15</v>
      </c>
      <c r="B2" s="28">
        <f t="shared" ref="B2:B36" si="0">M2-F2</f>
        <v>2.4293981481481479E-2</v>
      </c>
      <c r="C2" s="27">
        <v>1</v>
      </c>
      <c r="D2" s="28"/>
      <c r="E2" s="27">
        <v>34</v>
      </c>
      <c r="F2" s="28">
        <v>2.7083333333333334E-2</v>
      </c>
      <c r="G2" s="28">
        <v>3.2696759259259259E-2</v>
      </c>
      <c r="H2" s="28">
        <f t="shared" ref="H2:H36" si="1">G2-F2</f>
        <v>5.6134259259259245E-3</v>
      </c>
      <c r="I2" s="29">
        <v>17</v>
      </c>
      <c r="J2" s="28">
        <v>3.3680555555555554E-2</v>
      </c>
      <c r="K2" s="28">
        <f t="shared" ref="K2:K36" si="2">J2-G2</f>
        <v>9.8379629629629511E-4</v>
      </c>
      <c r="L2" s="31">
        <v>5</v>
      </c>
      <c r="M2" s="28">
        <v>5.1377314814814813E-2</v>
      </c>
      <c r="N2" s="28">
        <f t="shared" ref="N2:N37" si="3">M2-J2</f>
        <v>1.7696759259259259E-2</v>
      </c>
      <c r="O2" s="29">
        <v>3</v>
      </c>
      <c r="P2" s="27">
        <v>4</v>
      </c>
    </row>
    <row r="3" spans="1:16" ht="14.4" x14ac:dyDescent="0.3">
      <c r="A3" s="27" t="s">
        <v>88</v>
      </c>
      <c r="B3" s="28">
        <f t="shared" si="0"/>
        <v>2.4895833333333336E-2</v>
      </c>
      <c r="C3" s="27">
        <v>2</v>
      </c>
      <c r="D3" s="28"/>
      <c r="E3" s="27">
        <v>28</v>
      </c>
      <c r="F3" s="28">
        <v>2.0833333333333332E-2</v>
      </c>
      <c r="G3" s="28">
        <v>2.7430555555555555E-2</v>
      </c>
      <c r="H3" s="28">
        <f t="shared" si="1"/>
        <v>6.5972222222222231E-3</v>
      </c>
      <c r="I3" s="29">
        <v>24</v>
      </c>
      <c r="J3" s="28">
        <v>2.8449074074074075E-2</v>
      </c>
      <c r="K3" s="28">
        <f t="shared" si="2"/>
        <v>1.0185185185185193E-3</v>
      </c>
      <c r="L3" s="29">
        <v>8</v>
      </c>
      <c r="M3" s="28">
        <v>4.5729166666666668E-2</v>
      </c>
      <c r="N3" s="28">
        <f t="shared" si="3"/>
        <v>1.7280092592592593E-2</v>
      </c>
      <c r="O3" s="29">
        <v>2</v>
      </c>
      <c r="P3" s="27">
        <v>4</v>
      </c>
    </row>
    <row r="4" spans="1:16" ht="14.4" x14ac:dyDescent="0.3">
      <c r="A4" s="27" t="s">
        <v>62</v>
      </c>
      <c r="B4" s="28">
        <f t="shared" si="0"/>
        <v>2.5069444444444446E-2</v>
      </c>
      <c r="C4" s="27">
        <v>3</v>
      </c>
      <c r="D4" s="28"/>
      <c r="E4" s="27">
        <v>13</v>
      </c>
      <c r="F4" s="28">
        <v>1.2500000000000001E-2</v>
      </c>
      <c r="G4" s="28">
        <v>1.9849537037037037E-2</v>
      </c>
      <c r="H4" s="28">
        <f t="shared" si="1"/>
        <v>7.3495370370370364E-3</v>
      </c>
      <c r="I4" s="29">
        <v>29</v>
      </c>
      <c r="J4" s="28">
        <v>2.0787037037037038E-2</v>
      </c>
      <c r="K4" s="28">
        <f t="shared" si="2"/>
        <v>9.3750000000000083E-4</v>
      </c>
      <c r="L4" s="29">
        <v>2</v>
      </c>
      <c r="M4" s="28">
        <v>3.7569444444444447E-2</v>
      </c>
      <c r="N4" s="28">
        <f t="shared" si="3"/>
        <v>1.6782407407407409E-2</v>
      </c>
      <c r="O4" s="29">
        <v>1</v>
      </c>
      <c r="P4" s="27">
        <v>4</v>
      </c>
    </row>
    <row r="5" spans="1:16" ht="14.4" x14ac:dyDescent="0.3">
      <c r="A5" s="27" t="s">
        <v>20</v>
      </c>
      <c r="B5" s="28">
        <f t="shared" si="0"/>
        <v>2.5162037037037035E-2</v>
      </c>
      <c r="C5" s="27">
        <v>4</v>
      </c>
      <c r="D5" s="28"/>
      <c r="E5" s="27">
        <v>39</v>
      </c>
      <c r="F5" s="28">
        <v>2.9861111111111113E-2</v>
      </c>
      <c r="G5" s="28">
        <v>3.4756944444444444E-2</v>
      </c>
      <c r="H5" s="28">
        <f t="shared" si="1"/>
        <v>4.8958333333333319E-3</v>
      </c>
      <c r="I5" s="29">
        <v>7</v>
      </c>
      <c r="J5" s="28">
        <v>3.5486111111111114E-2</v>
      </c>
      <c r="K5" s="28">
        <f t="shared" si="2"/>
        <v>7.2916666666666963E-4</v>
      </c>
      <c r="L5" s="29">
        <v>1</v>
      </c>
      <c r="M5" s="28">
        <v>5.5023148148148147E-2</v>
      </c>
      <c r="N5" s="28">
        <f t="shared" si="3"/>
        <v>1.9537037037037033E-2</v>
      </c>
      <c r="O5" s="29">
        <v>6</v>
      </c>
      <c r="P5" s="27">
        <v>4</v>
      </c>
    </row>
    <row r="6" spans="1:16" ht="14.4" x14ac:dyDescent="0.3">
      <c r="A6" s="27" t="s">
        <v>86</v>
      </c>
      <c r="B6" s="28">
        <f t="shared" si="0"/>
        <v>2.5300925925925925E-2</v>
      </c>
      <c r="C6" s="27">
        <v>5</v>
      </c>
      <c r="D6" s="28"/>
      <c r="E6" s="27">
        <v>26</v>
      </c>
      <c r="F6" s="28">
        <v>2.0833333333333332E-2</v>
      </c>
      <c r="G6" s="28">
        <v>2.5636574074074076E-2</v>
      </c>
      <c r="H6" s="28">
        <f t="shared" si="1"/>
        <v>4.8032407407407433E-3</v>
      </c>
      <c r="I6" s="29">
        <v>4</v>
      </c>
      <c r="J6" s="28">
        <v>2.7256944444444445E-2</v>
      </c>
      <c r="K6" s="28">
        <f t="shared" si="2"/>
        <v>1.6203703703703692E-3</v>
      </c>
      <c r="L6" s="29">
        <v>30</v>
      </c>
      <c r="M6" s="28">
        <v>4.6134259259259257E-2</v>
      </c>
      <c r="N6" s="28">
        <f t="shared" si="3"/>
        <v>1.8877314814814812E-2</v>
      </c>
      <c r="O6" s="29">
        <v>4</v>
      </c>
      <c r="P6" s="27">
        <v>4</v>
      </c>
    </row>
    <row r="7" spans="1:16" ht="14.4" x14ac:dyDescent="0.3">
      <c r="A7" s="27" t="s">
        <v>94</v>
      </c>
      <c r="B7" s="28">
        <f t="shared" si="0"/>
        <v>2.5567129629629631E-2</v>
      </c>
      <c r="C7" s="27">
        <v>6</v>
      </c>
      <c r="D7" s="28"/>
      <c r="E7" s="27">
        <v>38</v>
      </c>
      <c r="F7" s="28">
        <v>2.9861111111111113E-2</v>
      </c>
      <c r="G7" s="28">
        <v>3.457175925925926E-2</v>
      </c>
      <c r="H7" s="28">
        <f t="shared" si="1"/>
        <v>4.7106481481481478E-3</v>
      </c>
      <c r="I7" s="29">
        <v>3</v>
      </c>
      <c r="J7" s="28">
        <v>3.5567129629629629E-2</v>
      </c>
      <c r="K7" s="28">
        <f t="shared" si="2"/>
        <v>9.9537037037036868E-4</v>
      </c>
      <c r="L7" s="29">
        <v>6</v>
      </c>
      <c r="M7" s="28">
        <v>5.5428240740740743E-2</v>
      </c>
      <c r="N7" s="28">
        <f t="shared" si="3"/>
        <v>1.9861111111111114E-2</v>
      </c>
      <c r="O7" s="29">
        <v>7</v>
      </c>
      <c r="P7" s="27">
        <v>4</v>
      </c>
    </row>
    <row r="8" spans="1:16" ht="14.4" x14ac:dyDescent="0.3">
      <c r="A8" s="27" t="s">
        <v>97</v>
      </c>
      <c r="B8" s="28">
        <f t="shared" si="0"/>
        <v>2.5601851851851855E-2</v>
      </c>
      <c r="C8" s="27">
        <v>7</v>
      </c>
      <c r="D8" s="28"/>
      <c r="E8" s="27">
        <v>42</v>
      </c>
      <c r="F8" s="28">
        <v>3.2754629629629627E-2</v>
      </c>
      <c r="G8" s="28">
        <v>3.6550925925925924E-2</v>
      </c>
      <c r="H8" s="28">
        <f t="shared" si="1"/>
        <v>3.7962962962962976E-3</v>
      </c>
      <c r="I8" s="29">
        <v>1</v>
      </c>
      <c r="J8" s="28">
        <v>3.7986111111111109E-2</v>
      </c>
      <c r="K8" s="28">
        <f t="shared" si="2"/>
        <v>1.4351851851851852E-3</v>
      </c>
      <c r="L8" s="29">
        <v>26</v>
      </c>
      <c r="M8" s="28">
        <v>5.8356481481481481E-2</v>
      </c>
      <c r="N8" s="28">
        <f t="shared" si="3"/>
        <v>2.0370370370370372E-2</v>
      </c>
      <c r="O8" s="29">
        <v>9</v>
      </c>
      <c r="P8" s="27">
        <v>4</v>
      </c>
    </row>
    <row r="9" spans="1:16" ht="14.4" x14ac:dyDescent="0.3">
      <c r="A9" s="27" t="s">
        <v>96</v>
      </c>
      <c r="B9" s="28">
        <f t="shared" si="0"/>
        <v>2.599537037037037E-2</v>
      </c>
      <c r="C9" s="27">
        <v>8</v>
      </c>
      <c r="D9" s="28"/>
      <c r="E9" s="27">
        <v>41</v>
      </c>
      <c r="F9" s="28">
        <v>3.2754629629629627E-2</v>
      </c>
      <c r="G9" s="28">
        <v>3.709490740740741E-2</v>
      </c>
      <c r="H9" s="28">
        <f t="shared" si="1"/>
        <v>4.3402777777777832E-3</v>
      </c>
      <c r="I9" s="29">
        <v>2</v>
      </c>
      <c r="J9" s="28">
        <v>3.8171296296296293E-2</v>
      </c>
      <c r="K9" s="28">
        <f t="shared" si="2"/>
        <v>1.0763888888888837E-3</v>
      </c>
      <c r="L9" s="29">
        <v>11</v>
      </c>
      <c r="M9" s="28">
        <v>5.8749999999999997E-2</v>
      </c>
      <c r="N9" s="28">
        <f t="shared" si="3"/>
        <v>2.0578703703703703E-2</v>
      </c>
      <c r="O9" s="29">
        <v>11</v>
      </c>
      <c r="P9" s="27">
        <v>4</v>
      </c>
    </row>
    <row r="10" spans="1:16" ht="14.4" x14ac:dyDescent="0.3">
      <c r="A10" s="27" t="s">
        <v>93</v>
      </c>
      <c r="B10" s="28">
        <f t="shared" si="0"/>
        <v>2.7210648148148147E-2</v>
      </c>
      <c r="C10" s="27">
        <v>9</v>
      </c>
      <c r="D10" s="28"/>
      <c r="E10" s="27">
        <v>37</v>
      </c>
      <c r="F10" s="28">
        <v>2.9861111111111113E-2</v>
      </c>
      <c r="G10" s="28">
        <v>3.4733796296296297E-2</v>
      </c>
      <c r="H10" s="28">
        <f t="shared" si="1"/>
        <v>4.8726851851851848E-3</v>
      </c>
      <c r="I10" s="29">
        <v>6</v>
      </c>
      <c r="J10" s="28">
        <v>3.6030092592592593E-2</v>
      </c>
      <c r="K10" s="28">
        <f t="shared" si="2"/>
        <v>1.2962962962962954E-3</v>
      </c>
      <c r="L10" s="29">
        <v>19</v>
      </c>
      <c r="M10" s="28">
        <v>5.707175925925926E-2</v>
      </c>
      <c r="N10" s="28">
        <f t="shared" si="3"/>
        <v>2.1041666666666667E-2</v>
      </c>
      <c r="O10" s="29">
        <v>13</v>
      </c>
      <c r="P10" s="27">
        <v>4</v>
      </c>
    </row>
    <row r="11" spans="1:16" ht="14.4" x14ac:dyDescent="0.3">
      <c r="A11" s="27" t="s">
        <v>91</v>
      </c>
      <c r="B11" s="28">
        <f t="shared" si="0"/>
        <v>2.7465277777777776E-2</v>
      </c>
      <c r="C11" s="27">
        <v>10</v>
      </c>
      <c r="D11" s="28"/>
      <c r="E11" s="27">
        <v>33</v>
      </c>
      <c r="F11" s="28">
        <v>2.7083333333333334E-2</v>
      </c>
      <c r="G11" s="28">
        <v>3.2407407407407406E-2</v>
      </c>
      <c r="H11" s="28">
        <f t="shared" si="1"/>
        <v>5.3240740740740713E-3</v>
      </c>
      <c r="I11" s="29">
        <v>11</v>
      </c>
      <c r="J11" s="28">
        <v>3.3587962962962965E-2</v>
      </c>
      <c r="K11" s="28">
        <f t="shared" si="2"/>
        <v>1.1805555555555597E-3</v>
      </c>
      <c r="L11" s="29">
        <v>16</v>
      </c>
      <c r="M11" s="28">
        <v>5.454861111111111E-2</v>
      </c>
      <c r="N11" s="28">
        <f t="shared" si="3"/>
        <v>2.0960648148148145E-2</v>
      </c>
      <c r="O11" s="29">
        <v>12</v>
      </c>
      <c r="P11" s="27">
        <v>4</v>
      </c>
    </row>
    <row r="12" spans="1:16" ht="14.4" x14ac:dyDescent="0.3">
      <c r="A12" s="27" t="s">
        <v>23</v>
      </c>
      <c r="B12" s="28">
        <f t="shared" si="0"/>
        <v>2.7465277777777776E-2</v>
      </c>
      <c r="C12" s="27">
        <v>11</v>
      </c>
      <c r="D12" s="28"/>
      <c r="E12" s="27">
        <v>35</v>
      </c>
      <c r="F12" s="28">
        <v>2.7083333333333334E-2</v>
      </c>
      <c r="G12" s="28">
        <v>3.2118055555555552E-2</v>
      </c>
      <c r="H12" s="28">
        <f t="shared" si="1"/>
        <v>5.0347222222222182E-3</v>
      </c>
      <c r="I12" s="29">
        <v>8</v>
      </c>
      <c r="J12" s="28">
        <v>3.3171296296296296E-2</v>
      </c>
      <c r="K12" s="28">
        <f t="shared" si="2"/>
        <v>1.0532407407407435E-3</v>
      </c>
      <c r="L12" s="29">
        <v>10</v>
      </c>
      <c r="M12" s="28">
        <v>5.454861111111111E-2</v>
      </c>
      <c r="N12" s="28">
        <f t="shared" si="3"/>
        <v>2.1377314814814814E-2</v>
      </c>
      <c r="O12" s="29">
        <v>15</v>
      </c>
      <c r="P12" s="27">
        <v>4</v>
      </c>
    </row>
    <row r="13" spans="1:16" ht="14.4" x14ac:dyDescent="0.3">
      <c r="A13" s="27" t="s">
        <v>37</v>
      </c>
      <c r="B13" s="28">
        <f t="shared" si="0"/>
        <v>2.7673611111111114E-2</v>
      </c>
      <c r="C13" s="27">
        <v>12</v>
      </c>
      <c r="D13" s="28"/>
      <c r="E13" s="27">
        <v>24</v>
      </c>
      <c r="F13" s="28">
        <v>1.8055555555555554E-2</v>
      </c>
      <c r="G13" s="28">
        <v>2.3495370370370371E-2</v>
      </c>
      <c r="H13" s="28">
        <f t="shared" si="1"/>
        <v>5.4398148148148175E-3</v>
      </c>
      <c r="I13" s="29">
        <v>13</v>
      </c>
      <c r="J13" s="28">
        <v>2.525462962962963E-2</v>
      </c>
      <c r="K13" s="28">
        <f t="shared" si="2"/>
        <v>1.759259259259259E-3</v>
      </c>
      <c r="L13" s="29">
        <v>33</v>
      </c>
      <c r="M13" s="28">
        <v>4.5729166666666668E-2</v>
      </c>
      <c r="N13" s="28">
        <f t="shared" si="3"/>
        <v>2.0474537037037038E-2</v>
      </c>
      <c r="O13" s="29">
        <v>10</v>
      </c>
      <c r="P13" s="27">
        <v>4</v>
      </c>
    </row>
    <row r="14" spans="1:16" ht="14.4" x14ac:dyDescent="0.3">
      <c r="A14" s="27" t="s">
        <v>66</v>
      </c>
      <c r="B14" s="28">
        <f t="shared" si="0"/>
        <v>2.8159722222222221E-2</v>
      </c>
      <c r="C14" s="27">
        <v>13</v>
      </c>
      <c r="D14" s="28"/>
      <c r="E14" s="27">
        <v>25</v>
      </c>
      <c r="F14" s="28">
        <v>2.0833333333333332E-2</v>
      </c>
      <c r="G14" s="28">
        <v>2.6504629629629628E-2</v>
      </c>
      <c r="H14" s="28">
        <f t="shared" si="1"/>
        <v>5.6712962962962958E-3</v>
      </c>
      <c r="I14" s="29">
        <v>18</v>
      </c>
      <c r="J14" s="28">
        <v>2.7685185185185184E-2</v>
      </c>
      <c r="K14" s="28">
        <f t="shared" si="2"/>
        <v>1.1805555555555562E-3</v>
      </c>
      <c r="L14" s="29">
        <v>15</v>
      </c>
      <c r="M14" s="28">
        <v>4.8993055555555554E-2</v>
      </c>
      <c r="N14" s="28">
        <f t="shared" si="3"/>
        <v>2.1307870370370369E-2</v>
      </c>
      <c r="O14" s="29">
        <v>14</v>
      </c>
      <c r="P14" s="27">
        <v>4</v>
      </c>
    </row>
    <row r="15" spans="1:16" ht="14.4" x14ac:dyDescent="0.3">
      <c r="A15" s="27" t="s">
        <v>41</v>
      </c>
      <c r="B15" s="28">
        <f t="shared" si="0"/>
        <v>2.8391203703703703E-2</v>
      </c>
      <c r="C15" s="27">
        <v>14</v>
      </c>
      <c r="D15" s="28"/>
      <c r="E15" s="27">
        <v>20</v>
      </c>
      <c r="F15" s="28">
        <v>1.5277777777777777E-2</v>
      </c>
      <c r="G15" s="28">
        <v>2.2187499999999999E-2</v>
      </c>
      <c r="H15" s="28">
        <f t="shared" si="1"/>
        <v>6.9097222222222216E-3</v>
      </c>
      <c r="I15" s="29">
        <v>26</v>
      </c>
      <c r="J15" s="28">
        <v>2.3310185185185184E-2</v>
      </c>
      <c r="K15" s="28">
        <f t="shared" si="2"/>
        <v>1.1226851851851849E-3</v>
      </c>
      <c r="L15" s="29">
        <v>12</v>
      </c>
      <c r="M15" s="28">
        <v>4.3668981481481482E-2</v>
      </c>
      <c r="N15" s="28">
        <f t="shared" si="3"/>
        <v>2.0358796296296298E-2</v>
      </c>
      <c r="O15" s="29">
        <v>8</v>
      </c>
      <c r="P15" s="27">
        <v>4</v>
      </c>
    </row>
    <row r="16" spans="1:16" ht="14.4" x14ac:dyDescent="0.3">
      <c r="A16" s="27" t="s">
        <v>28</v>
      </c>
      <c r="B16" s="28">
        <f t="shared" si="0"/>
        <v>2.8506944444444446E-2</v>
      </c>
      <c r="C16" s="27">
        <v>15</v>
      </c>
      <c r="D16" s="28"/>
      <c r="E16" s="27">
        <v>10</v>
      </c>
      <c r="F16" s="28">
        <v>9.7222222222222224E-3</v>
      </c>
      <c r="G16" s="28">
        <v>1.7071759259259259E-2</v>
      </c>
      <c r="H16" s="28">
        <f t="shared" si="1"/>
        <v>7.3495370370370364E-3</v>
      </c>
      <c r="I16" s="29">
        <v>30</v>
      </c>
      <c r="J16" s="28">
        <v>1.8738425925925926E-2</v>
      </c>
      <c r="K16" s="28">
        <f t="shared" si="2"/>
        <v>1.666666666666667E-3</v>
      </c>
      <c r="L16" s="29">
        <v>31</v>
      </c>
      <c r="M16" s="28">
        <v>3.8229166666666668E-2</v>
      </c>
      <c r="N16" s="28">
        <f t="shared" si="3"/>
        <v>1.9490740740740743E-2</v>
      </c>
      <c r="O16" s="29">
        <v>5</v>
      </c>
      <c r="P16" s="27">
        <v>4</v>
      </c>
    </row>
    <row r="17" spans="1:16" ht="14.4" x14ac:dyDescent="0.3">
      <c r="A17" s="27" t="s">
        <v>63</v>
      </c>
      <c r="B17" s="28">
        <f t="shared" si="0"/>
        <v>2.8703703703703703E-2</v>
      </c>
      <c r="C17" s="27">
        <v>16</v>
      </c>
      <c r="D17" s="28"/>
      <c r="E17" s="27">
        <v>19</v>
      </c>
      <c r="F17" s="28">
        <v>1.5277777777777777E-2</v>
      </c>
      <c r="G17" s="28">
        <v>2.0833333333333332E-2</v>
      </c>
      <c r="H17" s="28">
        <f t="shared" si="1"/>
        <v>5.5555555555555549E-3</v>
      </c>
      <c r="I17" s="29">
        <v>15</v>
      </c>
      <c r="J17" s="28">
        <v>2.1840277777777778E-2</v>
      </c>
      <c r="K17" s="28">
        <f t="shared" si="2"/>
        <v>1.0069444444444457E-3</v>
      </c>
      <c r="L17" s="29">
        <v>7</v>
      </c>
      <c r="M17" s="28">
        <v>4.3981481481481483E-2</v>
      </c>
      <c r="N17" s="28">
        <f t="shared" si="3"/>
        <v>2.2141203703703705E-2</v>
      </c>
      <c r="O17" s="29">
        <v>18</v>
      </c>
      <c r="P17" s="27">
        <v>4</v>
      </c>
    </row>
    <row r="18" spans="1:16" ht="14.4" x14ac:dyDescent="0.3">
      <c r="A18" s="27" t="s">
        <v>89</v>
      </c>
      <c r="B18" s="28">
        <f t="shared" si="0"/>
        <v>2.8784722222222222E-2</v>
      </c>
      <c r="C18" s="27">
        <v>17</v>
      </c>
      <c r="D18" s="28"/>
      <c r="E18" s="27">
        <v>31</v>
      </c>
      <c r="F18" s="28">
        <v>2.4305555555555556E-2</v>
      </c>
      <c r="G18" s="28">
        <v>3.0034722222222223E-2</v>
      </c>
      <c r="H18" s="28">
        <f t="shared" si="1"/>
        <v>5.7291666666666671E-3</v>
      </c>
      <c r="I18" s="29">
        <v>19</v>
      </c>
      <c r="J18" s="28">
        <v>3.1307870370370368E-2</v>
      </c>
      <c r="K18" s="28">
        <f t="shared" si="2"/>
        <v>1.2731481481481448E-3</v>
      </c>
      <c r="L18" s="29">
        <v>18</v>
      </c>
      <c r="M18" s="28">
        <v>5.3090277777777778E-2</v>
      </c>
      <c r="N18" s="28">
        <f t="shared" si="3"/>
        <v>2.178240740740741E-2</v>
      </c>
      <c r="O18" s="29">
        <v>17</v>
      </c>
      <c r="P18" s="27">
        <v>4</v>
      </c>
    </row>
    <row r="19" spans="1:16" ht="14.4" x14ac:dyDescent="0.3">
      <c r="A19" s="27" t="s">
        <v>64</v>
      </c>
      <c r="B19" s="28">
        <f t="shared" si="0"/>
        <v>2.8842592592592593E-2</v>
      </c>
      <c r="C19" s="27">
        <v>18</v>
      </c>
      <c r="D19" s="28"/>
      <c r="E19" s="27">
        <v>22</v>
      </c>
      <c r="F19" s="28">
        <v>1.8055555555555554E-2</v>
      </c>
      <c r="G19" s="28">
        <v>2.4421296296296295E-2</v>
      </c>
      <c r="H19" s="28">
        <f t="shared" si="1"/>
        <v>6.3657407407407413E-3</v>
      </c>
      <c r="I19" s="29">
        <v>22</v>
      </c>
      <c r="J19" s="28">
        <v>2.5381944444444443E-2</v>
      </c>
      <c r="K19" s="28">
        <f t="shared" si="2"/>
        <v>9.6064814814814797E-4</v>
      </c>
      <c r="L19" s="29">
        <v>3</v>
      </c>
      <c r="M19" s="28">
        <v>4.6898148148148147E-2</v>
      </c>
      <c r="N19" s="28">
        <f t="shared" si="3"/>
        <v>2.1516203703703704E-2</v>
      </c>
      <c r="O19" s="29">
        <v>16</v>
      </c>
      <c r="P19" s="27">
        <v>4</v>
      </c>
    </row>
    <row r="20" spans="1:16" ht="14.4" x14ac:dyDescent="0.3">
      <c r="A20" s="27" t="s">
        <v>87</v>
      </c>
      <c r="B20" s="28">
        <f t="shared" si="0"/>
        <v>3.0185185185185186E-2</v>
      </c>
      <c r="C20" s="27">
        <v>19</v>
      </c>
      <c r="D20" s="28"/>
      <c r="E20" s="27">
        <v>27</v>
      </c>
      <c r="F20" s="28">
        <v>2.0833333333333332E-2</v>
      </c>
      <c r="G20" s="28">
        <v>2.7662037037037037E-2</v>
      </c>
      <c r="H20" s="28">
        <f t="shared" si="1"/>
        <v>6.8287037037037049E-3</v>
      </c>
      <c r="I20" s="29">
        <v>25</v>
      </c>
      <c r="J20" s="28">
        <v>2.8622685185185185E-2</v>
      </c>
      <c r="K20" s="28">
        <f t="shared" si="2"/>
        <v>9.6064814814814797E-4</v>
      </c>
      <c r="L20" s="29">
        <v>4</v>
      </c>
      <c r="M20" s="28">
        <v>5.1018518518518519E-2</v>
      </c>
      <c r="N20" s="28">
        <f t="shared" si="3"/>
        <v>2.2395833333333334E-2</v>
      </c>
      <c r="O20" s="29">
        <v>19</v>
      </c>
      <c r="P20" s="27">
        <v>4</v>
      </c>
    </row>
    <row r="21" spans="1:16" ht="14.4" x14ac:dyDescent="0.3">
      <c r="A21" s="27" t="s">
        <v>92</v>
      </c>
      <c r="B21" s="28">
        <f t="shared" si="0"/>
        <v>3.0590277777777779E-2</v>
      </c>
      <c r="C21" s="27">
        <v>20</v>
      </c>
      <c r="D21" s="28"/>
      <c r="E21" s="27">
        <v>36</v>
      </c>
      <c r="F21" s="28">
        <v>2.7083333333333334E-2</v>
      </c>
      <c r="G21" s="28">
        <v>3.229166666666667E-2</v>
      </c>
      <c r="H21" s="28">
        <f t="shared" si="1"/>
        <v>5.2083333333333356E-3</v>
      </c>
      <c r="I21" s="29">
        <v>10</v>
      </c>
      <c r="J21" s="28">
        <v>3.363425925925926E-2</v>
      </c>
      <c r="K21" s="28">
        <f t="shared" si="2"/>
        <v>1.3425925925925897E-3</v>
      </c>
      <c r="L21" s="29">
        <v>23</v>
      </c>
      <c r="M21" s="28">
        <v>5.7673611111111113E-2</v>
      </c>
      <c r="N21" s="28">
        <f t="shared" si="3"/>
        <v>2.4039351851851853E-2</v>
      </c>
      <c r="O21" s="29">
        <v>20</v>
      </c>
      <c r="P21" s="27">
        <v>4</v>
      </c>
    </row>
    <row r="22" spans="1:16" ht="14.4" x14ac:dyDescent="0.3">
      <c r="A22" s="27" t="s">
        <v>67</v>
      </c>
      <c r="B22" s="28">
        <f t="shared" si="0"/>
        <v>3.2071759259259258E-2</v>
      </c>
      <c r="C22" s="27">
        <v>21</v>
      </c>
      <c r="D22" s="28"/>
      <c r="E22" s="27">
        <v>16</v>
      </c>
      <c r="F22" s="28">
        <v>1.2500000000000001E-2</v>
      </c>
      <c r="G22" s="28">
        <v>1.8402777777777778E-2</v>
      </c>
      <c r="H22" s="28">
        <f t="shared" si="1"/>
        <v>5.9027777777777776E-3</v>
      </c>
      <c r="I22" s="29">
        <v>20</v>
      </c>
      <c r="J22" s="28">
        <v>1.9699074074074074E-2</v>
      </c>
      <c r="K22" s="28">
        <f t="shared" si="2"/>
        <v>1.2962962962962954E-3</v>
      </c>
      <c r="L22" s="29">
        <v>20</v>
      </c>
      <c r="M22" s="28">
        <v>4.4571759259259262E-2</v>
      </c>
      <c r="N22" s="28">
        <f t="shared" si="3"/>
        <v>2.4872685185185189E-2</v>
      </c>
      <c r="O22" s="29">
        <v>22</v>
      </c>
      <c r="P22" s="27">
        <v>4</v>
      </c>
    </row>
    <row r="23" spans="1:16" ht="14.4" x14ac:dyDescent="0.3">
      <c r="A23" s="27" t="s">
        <v>85</v>
      </c>
      <c r="B23" s="28">
        <f t="shared" si="0"/>
        <v>3.3171296296296296E-2</v>
      </c>
      <c r="C23" s="27">
        <v>22</v>
      </c>
      <c r="D23" s="28"/>
      <c r="E23" s="27">
        <v>23</v>
      </c>
      <c r="F23" s="28">
        <v>1.8055555555555554E-2</v>
      </c>
      <c r="G23" s="28">
        <v>2.3472222222222221E-2</v>
      </c>
      <c r="H23" s="28">
        <f t="shared" si="1"/>
        <v>5.4166666666666669E-3</v>
      </c>
      <c r="I23" s="29">
        <v>12</v>
      </c>
      <c r="J23" s="28">
        <v>2.5289351851851851E-2</v>
      </c>
      <c r="K23" s="28">
        <f t="shared" si="2"/>
        <v>1.8171296296296303E-3</v>
      </c>
      <c r="L23" s="29">
        <v>34</v>
      </c>
      <c r="M23" s="28">
        <v>5.122685185185185E-2</v>
      </c>
      <c r="N23" s="28">
        <f t="shared" si="3"/>
        <v>2.5937499999999999E-2</v>
      </c>
      <c r="O23" s="29">
        <v>23</v>
      </c>
      <c r="P23" s="27">
        <v>4</v>
      </c>
    </row>
    <row r="24" spans="1:16" ht="14.4" x14ac:dyDescent="0.3">
      <c r="A24" s="27" t="s">
        <v>95</v>
      </c>
      <c r="B24" s="28">
        <f t="shared" si="0"/>
        <v>3.3414351851851848E-2</v>
      </c>
      <c r="C24" s="27">
        <v>23</v>
      </c>
      <c r="D24" s="28"/>
      <c r="E24" s="27">
        <v>40</v>
      </c>
      <c r="F24" s="28">
        <v>2.9861111111111113E-2</v>
      </c>
      <c r="G24" s="28">
        <v>3.4918981481481481E-2</v>
      </c>
      <c r="H24" s="28">
        <f t="shared" si="1"/>
        <v>5.0578703703703688E-3</v>
      </c>
      <c r="I24" s="29">
        <v>9</v>
      </c>
      <c r="J24" s="28">
        <v>3.6481481481481483E-2</v>
      </c>
      <c r="K24" s="28">
        <f t="shared" si="2"/>
        <v>1.5625000000000014E-3</v>
      </c>
      <c r="L24" s="29">
        <v>28</v>
      </c>
      <c r="M24" s="28">
        <v>6.3275462962962964E-2</v>
      </c>
      <c r="N24" s="28">
        <f t="shared" si="3"/>
        <v>2.6793981481481481E-2</v>
      </c>
      <c r="O24" s="29">
        <v>26</v>
      </c>
      <c r="P24" s="27">
        <v>4</v>
      </c>
    </row>
    <row r="25" spans="1:16" ht="14.4" x14ac:dyDescent="0.3">
      <c r="A25" s="27" t="s">
        <v>90</v>
      </c>
      <c r="B25" s="28">
        <f t="shared" si="0"/>
        <v>3.3703703703703708E-2</v>
      </c>
      <c r="C25" s="27">
        <v>24</v>
      </c>
      <c r="D25" s="28"/>
      <c r="E25" s="27">
        <v>32</v>
      </c>
      <c r="F25" s="28">
        <v>2.4305555555555556E-2</v>
      </c>
      <c r="G25" s="28">
        <v>3.0532407407407407E-2</v>
      </c>
      <c r="H25" s="28">
        <f t="shared" si="1"/>
        <v>6.2268518518518515E-3</v>
      </c>
      <c r="I25" s="29">
        <v>21</v>
      </c>
      <c r="J25" s="28">
        <v>3.1782407407407405E-2</v>
      </c>
      <c r="K25" s="28">
        <f t="shared" si="2"/>
        <v>1.2499999999999976E-3</v>
      </c>
      <c r="L25" s="29">
        <v>17</v>
      </c>
      <c r="M25" s="28">
        <v>5.800925925925926E-2</v>
      </c>
      <c r="N25" s="28">
        <f t="shared" si="3"/>
        <v>2.6226851851851855E-2</v>
      </c>
      <c r="O25" s="29">
        <v>24</v>
      </c>
      <c r="P25" s="27">
        <v>4</v>
      </c>
    </row>
    <row r="26" spans="1:16" ht="14.4" x14ac:dyDescent="0.3">
      <c r="A26" s="27" t="s">
        <v>78</v>
      </c>
      <c r="B26" s="28">
        <f t="shared" si="0"/>
        <v>3.4328703703703702E-2</v>
      </c>
      <c r="C26" s="27">
        <v>25</v>
      </c>
      <c r="D26" s="28"/>
      <c r="E26" s="27">
        <v>3</v>
      </c>
      <c r="F26" s="28">
        <v>4.1666666666666666E-3</v>
      </c>
      <c r="G26" s="28">
        <v>1.2731481481481481E-2</v>
      </c>
      <c r="H26" s="28">
        <f t="shared" si="1"/>
        <v>8.5648148148148133E-3</v>
      </c>
      <c r="I26" s="29">
        <v>34</v>
      </c>
      <c r="J26" s="28">
        <v>1.4305555555555556E-2</v>
      </c>
      <c r="K26" s="28">
        <f t="shared" si="2"/>
        <v>1.574074074074075E-3</v>
      </c>
      <c r="L26" s="29">
        <v>29</v>
      </c>
      <c r="M26" s="28">
        <v>3.8495370370370367E-2</v>
      </c>
      <c r="N26" s="28">
        <f t="shared" si="3"/>
        <v>2.418981481481481E-2</v>
      </c>
      <c r="O26" s="29">
        <v>21</v>
      </c>
      <c r="P26" s="27">
        <v>4</v>
      </c>
    </row>
    <row r="27" spans="1:16" ht="14.4" x14ac:dyDescent="0.3">
      <c r="A27" s="27" t="s">
        <v>80</v>
      </c>
      <c r="B27" s="28">
        <f t="shared" si="0"/>
        <v>3.5381944444444438E-2</v>
      </c>
      <c r="C27" s="27">
        <v>26</v>
      </c>
      <c r="D27" s="28"/>
      <c r="E27" s="27">
        <v>5</v>
      </c>
      <c r="F27" s="28">
        <v>6.9444444444444441E-3</v>
      </c>
      <c r="G27" s="28">
        <v>1.3368055555555555E-2</v>
      </c>
      <c r="H27" s="28">
        <f t="shared" si="1"/>
        <v>6.4236111111111108E-3</v>
      </c>
      <c r="I27" s="29">
        <v>23</v>
      </c>
      <c r="J27" s="28">
        <v>1.4733796296296297E-2</v>
      </c>
      <c r="K27" s="28">
        <f t="shared" si="2"/>
        <v>1.365740740740742E-3</v>
      </c>
      <c r="L27" s="29">
        <v>24</v>
      </c>
      <c r="M27" s="28">
        <v>4.2326388888888886E-2</v>
      </c>
      <c r="N27" s="28">
        <f t="shared" si="3"/>
        <v>2.7592592592592589E-2</v>
      </c>
      <c r="O27" s="29">
        <v>27</v>
      </c>
      <c r="P27" s="27">
        <v>4</v>
      </c>
    </row>
    <row r="28" spans="1:16" ht="14.4" x14ac:dyDescent="0.3">
      <c r="A28" s="27" t="s">
        <v>68</v>
      </c>
      <c r="B28" s="28">
        <f t="shared" si="0"/>
        <v>3.6423611111111115E-2</v>
      </c>
      <c r="C28" s="27">
        <v>27</v>
      </c>
      <c r="D28" s="28"/>
      <c r="E28" s="27">
        <v>30</v>
      </c>
      <c r="F28" s="28">
        <v>2.4305555555555556E-2</v>
      </c>
      <c r="G28" s="28">
        <v>2.9166666666666667E-2</v>
      </c>
      <c r="H28" s="28">
        <f t="shared" si="1"/>
        <v>4.8611111111111112E-3</v>
      </c>
      <c r="I28" s="29">
        <v>5</v>
      </c>
      <c r="J28" s="28">
        <v>3.0347222222222223E-2</v>
      </c>
      <c r="K28" s="28">
        <f t="shared" si="2"/>
        <v>1.1805555555555562E-3</v>
      </c>
      <c r="L28" s="29">
        <v>14</v>
      </c>
      <c r="M28" s="28">
        <v>6.0729166666666667E-2</v>
      </c>
      <c r="N28" s="28">
        <f t="shared" si="3"/>
        <v>3.0381944444444444E-2</v>
      </c>
      <c r="O28" s="29">
        <v>34</v>
      </c>
      <c r="P28" s="27">
        <v>4</v>
      </c>
    </row>
    <row r="29" spans="1:16" ht="14.4" x14ac:dyDescent="0.3">
      <c r="A29" s="27" t="s">
        <v>34</v>
      </c>
      <c r="B29" s="28">
        <f t="shared" si="0"/>
        <v>3.6469907407407409E-2</v>
      </c>
      <c r="C29" s="27">
        <v>28</v>
      </c>
      <c r="D29" s="28"/>
      <c r="E29" s="27">
        <v>7</v>
      </c>
      <c r="F29" s="28">
        <v>6.9444444444444441E-3</v>
      </c>
      <c r="G29" s="28">
        <v>1.4652777777777778E-2</v>
      </c>
      <c r="H29" s="28">
        <f t="shared" si="1"/>
        <v>7.7083333333333344E-3</v>
      </c>
      <c r="I29" s="29">
        <v>31</v>
      </c>
      <c r="J29" s="28">
        <v>1.5787037037037037E-2</v>
      </c>
      <c r="K29" s="28">
        <f t="shared" si="2"/>
        <v>1.1342592592592585E-3</v>
      </c>
      <c r="L29" s="29">
        <v>13</v>
      </c>
      <c r="M29" s="28">
        <v>4.341435185185185E-2</v>
      </c>
      <c r="N29" s="28">
        <f t="shared" si="3"/>
        <v>2.7627314814814813E-2</v>
      </c>
      <c r="O29" s="29">
        <v>28</v>
      </c>
      <c r="P29" s="27">
        <v>4</v>
      </c>
    </row>
    <row r="30" spans="1:16" ht="14.4" x14ac:dyDescent="0.3">
      <c r="A30" s="27" t="s">
        <v>84</v>
      </c>
      <c r="B30" s="28">
        <f t="shared" si="0"/>
        <v>3.664351851851852E-2</v>
      </c>
      <c r="C30" s="27">
        <v>29</v>
      </c>
      <c r="D30" s="28"/>
      <c r="E30" s="27">
        <v>17</v>
      </c>
      <c r="F30" s="28">
        <v>1.8055555555555554E-2</v>
      </c>
      <c r="G30" s="28">
        <v>2.3553240740740739E-2</v>
      </c>
      <c r="H30" s="28">
        <f t="shared" si="1"/>
        <v>5.4976851851851853E-3</v>
      </c>
      <c r="I30" s="29">
        <v>14</v>
      </c>
      <c r="J30" s="28">
        <v>2.4872685185185185E-2</v>
      </c>
      <c r="K30" s="28">
        <f t="shared" si="2"/>
        <v>1.319444444444446E-3</v>
      </c>
      <c r="L30" s="29">
        <v>22</v>
      </c>
      <c r="M30" s="28">
        <v>5.4699074074074074E-2</v>
      </c>
      <c r="N30" s="28">
        <f t="shared" si="3"/>
        <v>2.9826388888888888E-2</v>
      </c>
      <c r="O30" s="29">
        <v>31</v>
      </c>
      <c r="P30" s="27">
        <v>4</v>
      </c>
    </row>
    <row r="31" spans="1:16" ht="14.4" x14ac:dyDescent="0.3">
      <c r="A31" s="27" t="s">
        <v>79</v>
      </c>
      <c r="B31" s="28">
        <f t="shared" si="0"/>
        <v>3.681712962962963E-2</v>
      </c>
      <c r="C31" s="27">
        <v>30</v>
      </c>
      <c r="D31" s="28"/>
      <c r="E31" s="27">
        <v>4</v>
      </c>
      <c r="F31" s="28">
        <v>4.1666666666666666E-3</v>
      </c>
      <c r="G31" s="28">
        <v>1.2881944444444444E-2</v>
      </c>
      <c r="H31" s="28">
        <f t="shared" si="1"/>
        <v>8.7152777777777767E-3</v>
      </c>
      <c r="I31" s="29">
        <v>35</v>
      </c>
      <c r="J31" s="28">
        <v>1.4317129629629629E-2</v>
      </c>
      <c r="K31" s="28">
        <f t="shared" si="2"/>
        <v>1.4351851851851852E-3</v>
      </c>
      <c r="L31" s="29">
        <v>27</v>
      </c>
      <c r="M31" s="28">
        <v>4.0983796296296296E-2</v>
      </c>
      <c r="N31" s="28">
        <f t="shared" si="3"/>
        <v>2.6666666666666665E-2</v>
      </c>
      <c r="O31" s="29">
        <v>25</v>
      </c>
      <c r="P31" s="27">
        <v>4</v>
      </c>
    </row>
    <row r="32" spans="1:16" ht="14.4" x14ac:dyDescent="0.3">
      <c r="A32" s="27" t="s">
        <v>81</v>
      </c>
      <c r="B32" s="28">
        <f t="shared" si="0"/>
        <v>3.7824074074074072E-2</v>
      </c>
      <c r="C32" s="27">
        <v>31</v>
      </c>
      <c r="D32" s="28"/>
      <c r="E32" s="27">
        <v>9</v>
      </c>
      <c r="F32" s="28">
        <v>9.7222222222222224E-3</v>
      </c>
      <c r="G32" s="28">
        <v>1.7013888888888887E-2</v>
      </c>
      <c r="H32" s="28">
        <f t="shared" si="1"/>
        <v>7.291666666666665E-3</v>
      </c>
      <c r="I32" s="29">
        <v>28</v>
      </c>
      <c r="J32" s="28">
        <v>1.8391203703703705E-2</v>
      </c>
      <c r="K32" s="28">
        <f t="shared" si="2"/>
        <v>1.3773148148148173E-3</v>
      </c>
      <c r="L32" s="29">
        <v>25</v>
      </c>
      <c r="M32" s="28">
        <v>4.7546296296296295E-2</v>
      </c>
      <c r="N32" s="28">
        <f t="shared" si="3"/>
        <v>2.915509259259259E-2</v>
      </c>
      <c r="O32" s="29">
        <v>29</v>
      </c>
      <c r="P32" s="27">
        <v>4</v>
      </c>
    </row>
    <row r="33" spans="1:16" ht="14.4" x14ac:dyDescent="0.3">
      <c r="A33" s="27" t="s">
        <v>83</v>
      </c>
      <c r="B33" s="28">
        <f t="shared" si="0"/>
        <v>3.8587962962962963E-2</v>
      </c>
      <c r="C33" s="27">
        <v>32</v>
      </c>
      <c r="D33" s="28"/>
      <c r="E33" s="27">
        <v>15</v>
      </c>
      <c r="F33" s="28">
        <v>1.2500000000000001E-2</v>
      </c>
      <c r="G33" s="28">
        <v>1.9675925925925927E-2</v>
      </c>
      <c r="H33" s="28">
        <f t="shared" si="1"/>
        <v>7.1759259259259259E-3</v>
      </c>
      <c r="I33" s="29">
        <v>27</v>
      </c>
      <c r="J33" s="28">
        <v>2.0983796296296296E-2</v>
      </c>
      <c r="K33" s="28">
        <f t="shared" si="2"/>
        <v>1.307870370370369E-3</v>
      </c>
      <c r="L33" s="29">
        <v>21</v>
      </c>
      <c r="M33" s="28">
        <v>5.108796296296296E-2</v>
      </c>
      <c r="N33" s="28">
        <f t="shared" si="3"/>
        <v>3.0104166666666664E-2</v>
      </c>
      <c r="O33" s="29">
        <v>33</v>
      </c>
      <c r="P33" s="27">
        <v>4</v>
      </c>
    </row>
    <row r="34" spans="1:16" ht="14.4" x14ac:dyDescent="0.3">
      <c r="A34" s="27" t="s">
        <v>61</v>
      </c>
      <c r="B34" s="28">
        <f t="shared" si="0"/>
        <v>3.8726851851851846E-2</v>
      </c>
      <c r="C34" s="27">
        <v>33</v>
      </c>
      <c r="D34" s="28"/>
      <c r="E34" s="27">
        <v>8</v>
      </c>
      <c r="F34" s="28">
        <v>6.9444444444444441E-3</v>
      </c>
      <c r="G34" s="28">
        <v>1.5023148148148148E-2</v>
      </c>
      <c r="H34" s="28">
        <f t="shared" si="1"/>
        <v>8.0787037037037043E-3</v>
      </c>
      <c r="I34" s="29">
        <v>33</v>
      </c>
      <c r="J34" s="28">
        <v>1.6053240740740739E-2</v>
      </c>
      <c r="K34" s="28">
        <f t="shared" si="2"/>
        <v>1.0300925925925911E-3</v>
      </c>
      <c r="L34" s="29">
        <v>9</v>
      </c>
      <c r="M34" s="28">
        <v>4.5671296296296293E-2</v>
      </c>
      <c r="N34" s="28">
        <f t="shared" si="3"/>
        <v>2.9618055555555554E-2</v>
      </c>
      <c r="O34" s="29">
        <v>30</v>
      </c>
      <c r="P34" s="27">
        <v>4</v>
      </c>
    </row>
    <row r="35" spans="1:16" ht="14.4" x14ac:dyDescent="0.3">
      <c r="A35" s="27" t="s">
        <v>65</v>
      </c>
      <c r="B35" s="28">
        <f t="shared" si="0"/>
        <v>3.9421296296296295E-2</v>
      </c>
      <c r="C35" s="27">
        <v>34</v>
      </c>
      <c r="D35" s="28"/>
      <c r="E35" s="27">
        <v>18</v>
      </c>
      <c r="F35" s="28">
        <v>1.5277777777777777E-2</v>
      </c>
      <c r="G35" s="28">
        <v>2.0868055555555556E-2</v>
      </c>
      <c r="H35" s="28">
        <f t="shared" si="1"/>
        <v>5.5902777777777791E-3</v>
      </c>
      <c r="I35" s="29">
        <v>16</v>
      </c>
      <c r="J35" s="28">
        <v>2.4872685185185185E-2</v>
      </c>
      <c r="K35" s="28">
        <f t="shared" si="2"/>
        <v>4.0046296296296288E-3</v>
      </c>
      <c r="L35" s="29">
        <v>35</v>
      </c>
      <c r="M35" s="28">
        <v>5.4699074074074074E-2</v>
      </c>
      <c r="N35" s="28">
        <f t="shared" si="3"/>
        <v>2.9826388888888888E-2</v>
      </c>
      <c r="O35" s="29">
        <v>32</v>
      </c>
      <c r="P35" s="27">
        <v>4</v>
      </c>
    </row>
    <row r="36" spans="1:16" ht="14.4" x14ac:dyDescent="0.3">
      <c r="A36" s="27" t="s">
        <v>82</v>
      </c>
      <c r="B36" s="28">
        <f t="shared" si="0"/>
        <v>4.1319444444444443E-2</v>
      </c>
      <c r="C36" s="27">
        <v>35</v>
      </c>
      <c r="D36" s="28"/>
      <c r="E36" s="27">
        <v>12</v>
      </c>
      <c r="F36" s="28">
        <v>9.7222222222222224E-3</v>
      </c>
      <c r="G36" s="28">
        <v>1.7476851851851851E-2</v>
      </c>
      <c r="H36" s="28">
        <f t="shared" si="1"/>
        <v>7.7546296296296287E-3</v>
      </c>
      <c r="I36" s="29">
        <v>32</v>
      </c>
      <c r="J36" s="28">
        <v>1.9178240740740742E-2</v>
      </c>
      <c r="K36" s="28">
        <f t="shared" si="2"/>
        <v>1.7013888888888912E-3</v>
      </c>
      <c r="L36" s="29">
        <v>32</v>
      </c>
      <c r="M36" s="28">
        <v>5.1041666666666666E-2</v>
      </c>
      <c r="N36" s="28">
        <f t="shared" si="3"/>
        <v>3.186342592592592E-2</v>
      </c>
      <c r="O36" s="30">
        <v>35</v>
      </c>
      <c r="P36" s="27">
        <v>4</v>
      </c>
    </row>
    <row r="37" spans="1:16" ht="14.4" x14ac:dyDescent="0.3">
      <c r="A37" s="27" t="s">
        <v>58</v>
      </c>
      <c r="B37" s="27" t="s">
        <v>38</v>
      </c>
      <c r="C37" s="27"/>
      <c r="D37" s="28"/>
      <c r="E37" s="27">
        <v>1</v>
      </c>
      <c r="F37" s="27" t="s">
        <v>38</v>
      </c>
      <c r="G37" s="27"/>
      <c r="H37" s="27"/>
      <c r="I37" s="27"/>
      <c r="J37" s="28">
        <v>1.4444444444444444E-2</v>
      </c>
      <c r="K37" s="28"/>
      <c r="L37" s="32"/>
      <c r="M37" s="28">
        <v>4.5138888888888888E-2</v>
      </c>
      <c r="N37" s="28">
        <f t="shared" si="3"/>
        <v>3.0694444444444444E-2</v>
      </c>
      <c r="O37" s="31"/>
      <c r="P37" s="27">
        <v>4</v>
      </c>
    </row>
    <row r="38" spans="1:16" ht="14.4" x14ac:dyDescent="0.3">
      <c r="A38" s="27" t="s">
        <v>77</v>
      </c>
      <c r="B38" s="27" t="s">
        <v>36</v>
      </c>
      <c r="C38" s="27"/>
      <c r="D38" s="28"/>
      <c r="E38" s="27">
        <v>2</v>
      </c>
      <c r="F38" s="28">
        <v>4.1666666666666666E-3</v>
      </c>
      <c r="G38" s="28">
        <v>1.4328703703703703E-2</v>
      </c>
      <c r="H38" s="28">
        <f>G38-F38</f>
        <v>1.0162037037037035E-2</v>
      </c>
      <c r="I38" s="27"/>
      <c r="J38" s="28">
        <v>1.4733796296296297E-2</v>
      </c>
      <c r="K38" s="28">
        <f>J38-G38</f>
        <v>4.0509259259259404E-4</v>
      </c>
      <c r="L38" s="28"/>
      <c r="M38" s="27" t="s">
        <v>36</v>
      </c>
      <c r="N38" s="27"/>
      <c r="O38" s="27"/>
      <c r="P38" s="27">
        <v>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4E52E-1B83-4421-8D46-DCFB743BC1AC}">
  <dimension ref="A1:P25"/>
  <sheetViews>
    <sheetView zoomScaleNormal="100" workbookViewId="0">
      <selection sqref="A1:P1"/>
    </sheetView>
  </sheetViews>
  <sheetFormatPr defaultRowHeight="14.4" x14ac:dyDescent="0.3"/>
  <cols>
    <col min="1" max="1" width="23.5546875" bestFit="1" customWidth="1"/>
    <col min="2" max="2" width="13.6640625" customWidth="1"/>
    <col min="3" max="3" width="16.77734375" customWidth="1"/>
    <col min="4" max="4" width="12" style="21" customWidth="1"/>
    <col min="5" max="5" width="14.44140625" customWidth="1"/>
    <col min="6" max="6" width="10" style="7" bestFit="1" customWidth="1"/>
    <col min="7" max="7" width="13.109375" customWidth="1"/>
    <col min="8" max="8" width="12.109375" customWidth="1"/>
    <col min="9" max="9" width="15.33203125" customWidth="1"/>
    <col min="10" max="10" width="10.88671875" customWidth="1"/>
    <col min="11" max="11" width="16.109375" customWidth="1"/>
    <col min="12" max="12" width="19.33203125" customWidth="1"/>
    <col min="13" max="13" width="11" bestFit="1" customWidth="1"/>
    <col min="14" max="14" width="10.88671875" customWidth="1"/>
    <col min="15" max="15" width="14" customWidth="1"/>
    <col min="16" max="16" width="9" bestFit="1" customWidth="1"/>
  </cols>
  <sheetData>
    <row r="1" spans="1:16" ht="15" thickBot="1" x14ac:dyDescent="0.35">
      <c r="A1" s="13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24" t="s">
        <v>39</v>
      </c>
      <c r="G1" s="15" t="s">
        <v>5</v>
      </c>
      <c r="H1" s="15" t="s">
        <v>6</v>
      </c>
      <c r="I1" s="14" t="s">
        <v>7</v>
      </c>
      <c r="J1" s="14" t="s">
        <v>8</v>
      </c>
      <c r="K1" s="14" t="s">
        <v>9</v>
      </c>
      <c r="L1" s="14" t="s">
        <v>10</v>
      </c>
      <c r="M1" s="14" t="s">
        <v>11</v>
      </c>
      <c r="N1" s="14" t="s">
        <v>40</v>
      </c>
      <c r="O1" s="14" t="s">
        <v>12</v>
      </c>
      <c r="P1" s="16" t="s">
        <v>56</v>
      </c>
    </row>
    <row r="2" spans="1:16" ht="15" thickTop="1" x14ac:dyDescent="0.3">
      <c r="A2" s="11" t="s">
        <v>14</v>
      </c>
      <c r="B2" s="17">
        <f>Table5[[#This Row],[Finish]]-Table5[[#This Row],[Start]]</f>
        <v>2.2152777777777688E-2</v>
      </c>
      <c r="C2" s="10">
        <v>1</v>
      </c>
      <c r="D2" s="9">
        <v>5</v>
      </c>
      <c r="E2" s="9">
        <v>20</v>
      </c>
      <c r="F2" s="19">
        <v>1.8027777777777778</v>
      </c>
      <c r="G2" s="23">
        <v>1.8076851851851852</v>
      </c>
      <c r="H2" s="4">
        <f>Table5[[#This Row],[Swim finish]]-Table5[[#This Row],[Start]]</f>
        <v>4.9074074074073604E-3</v>
      </c>
      <c r="I2">
        <v>1</v>
      </c>
      <c r="J2" s="23">
        <v>1.8083449074074074</v>
      </c>
      <c r="K2" s="4">
        <f>Table5[[#This Row],[Run start]]-Table5[[#This Row],[Swim finish]]</f>
        <v>6.5972222222221433E-4</v>
      </c>
      <c r="L2">
        <v>2</v>
      </c>
      <c r="M2" s="23">
        <v>1.8249305555555555</v>
      </c>
      <c r="N2" s="4">
        <f>Table5[[#This Row],[Finish]]-Table5[[#This Row],[Run start]]</f>
        <v>1.6585648148148113E-2</v>
      </c>
      <c r="O2">
        <v>1</v>
      </c>
      <c r="P2">
        <v>3</v>
      </c>
    </row>
    <row r="3" spans="1:16" x14ac:dyDescent="0.3">
      <c r="A3" s="11" t="s">
        <v>69</v>
      </c>
      <c r="B3" s="17">
        <f>Table5[[#This Row],[Finish]]-Table5[[#This Row],[Start]]</f>
        <v>2.430555555555558E-2</v>
      </c>
      <c r="C3" s="10">
        <v>2</v>
      </c>
      <c r="D3" s="9">
        <v>6</v>
      </c>
      <c r="E3" s="9">
        <v>21</v>
      </c>
      <c r="F3" s="19">
        <v>1.8055555555555556</v>
      </c>
      <c r="G3" s="23">
        <v>1.8114236111111111</v>
      </c>
      <c r="H3" s="4">
        <f>Table5[[#This Row],[Swim finish]]-Table5[[#This Row],[Start]]</f>
        <v>5.8680555555554736E-3</v>
      </c>
      <c r="I3">
        <v>7</v>
      </c>
      <c r="J3" s="23">
        <v>1.8121527777777777</v>
      </c>
      <c r="K3" s="4">
        <f>Table5[[#This Row],[Run start]]-Table5[[#This Row],[Swim finish]]</f>
        <v>7.2916666666666963E-4</v>
      </c>
      <c r="L3">
        <v>3</v>
      </c>
      <c r="M3" s="23">
        <v>1.8298611111111112</v>
      </c>
      <c r="N3" s="4">
        <f>Table5[[#This Row],[Finish]]-Table5[[#This Row],[Run start]]</f>
        <v>1.7708333333333437E-2</v>
      </c>
      <c r="O3">
        <v>2</v>
      </c>
      <c r="P3">
        <v>3</v>
      </c>
    </row>
    <row r="4" spans="1:16" x14ac:dyDescent="0.3">
      <c r="A4" s="11" t="s">
        <v>19</v>
      </c>
      <c r="B4" s="17">
        <f>Table5[[#This Row],[Finish]]-Table5[[#This Row],[Start]]</f>
        <v>2.532407407407411E-2</v>
      </c>
      <c r="C4" s="10">
        <v>3</v>
      </c>
      <c r="D4" s="9">
        <v>5</v>
      </c>
      <c r="E4" s="9">
        <v>19</v>
      </c>
      <c r="F4" s="19">
        <v>1.8027777777777778</v>
      </c>
      <c r="G4" s="23">
        <v>1.8080439814814815</v>
      </c>
      <c r="H4" s="4">
        <f>Table5[[#This Row],[Swim finish]]-Table5[[#This Row],[Start]]</f>
        <v>5.2662037037036757E-3</v>
      </c>
      <c r="I4">
        <v>4</v>
      </c>
      <c r="J4" s="23">
        <v>1.8086574074074075</v>
      </c>
      <c r="K4" s="4">
        <f>Table5[[#This Row],[Run start]]-Table5[[#This Row],[Swim finish]]</f>
        <v>6.1342592592605882E-4</v>
      </c>
      <c r="L4">
        <v>1</v>
      </c>
      <c r="M4" s="23">
        <v>1.8281018518518519</v>
      </c>
      <c r="N4" s="4">
        <f>Table5[[#This Row],[Finish]]-Table5[[#This Row],[Run start]]</f>
        <v>1.9444444444444375E-2</v>
      </c>
      <c r="O4">
        <v>5</v>
      </c>
      <c r="P4">
        <v>3</v>
      </c>
    </row>
    <row r="5" spans="1:16" x14ac:dyDescent="0.3">
      <c r="A5" s="11" t="s">
        <v>62</v>
      </c>
      <c r="B5" s="17">
        <f>Table5[[#This Row],[Finish]]-Table5[[#This Row],[Start]]</f>
        <v>2.592592592592613E-2</v>
      </c>
      <c r="C5" s="10">
        <v>4</v>
      </c>
      <c r="D5" s="9">
        <v>2</v>
      </c>
      <c r="E5" s="9">
        <v>8</v>
      </c>
      <c r="F5" s="19">
        <v>1.7944444444444443</v>
      </c>
      <c r="G5" s="23">
        <v>1.8015162037037036</v>
      </c>
      <c r="H5" s="4">
        <f>Table5[[#This Row],[Swim finish]]-Table5[[#This Row],[Start]]</f>
        <v>7.0717592592592915E-3</v>
      </c>
      <c r="I5">
        <v>17</v>
      </c>
      <c r="J5" s="23">
        <v>1.8025</v>
      </c>
      <c r="K5" s="4">
        <f>Table5[[#This Row],[Run start]]-Table5[[#This Row],[Swim finish]]</f>
        <v>9.8379629629641308E-4</v>
      </c>
      <c r="L5">
        <v>8</v>
      </c>
      <c r="M5" s="23">
        <v>1.8203703703703704</v>
      </c>
      <c r="N5" s="4">
        <f>Table5[[#This Row],[Finish]]-Table5[[#This Row],[Run start]]</f>
        <v>1.7870370370370425E-2</v>
      </c>
      <c r="O5">
        <v>3</v>
      </c>
      <c r="P5">
        <v>3</v>
      </c>
    </row>
    <row r="6" spans="1:16" x14ac:dyDescent="0.3">
      <c r="A6" s="11" t="s">
        <v>64</v>
      </c>
      <c r="B6" s="17">
        <f>Table5[[#This Row],[Finish]]-Table5[[#This Row],[Start]]</f>
        <v>2.6435185185185173E-2</v>
      </c>
      <c r="C6" s="10">
        <v>5</v>
      </c>
      <c r="D6" s="9">
        <v>3</v>
      </c>
      <c r="E6" s="9">
        <v>12</v>
      </c>
      <c r="F6" s="19">
        <v>1.7972222222222223</v>
      </c>
      <c r="G6" s="23">
        <v>1.8034143518518517</v>
      </c>
      <c r="H6" s="4">
        <f>Table5[[#This Row],[Swim finish]]-Table5[[#This Row],[Start]]</f>
        <v>6.1921296296294503E-3</v>
      </c>
      <c r="I6">
        <v>9</v>
      </c>
      <c r="J6" s="23">
        <v>1.8043287037037037</v>
      </c>
      <c r="K6" s="4">
        <f>Table5[[#This Row],[Run start]]-Table5[[#This Row],[Swim finish]]</f>
        <v>9.1435185185195778E-4</v>
      </c>
      <c r="L6">
        <v>7</v>
      </c>
      <c r="M6" s="23">
        <v>1.8236574074074074</v>
      </c>
      <c r="N6" s="4">
        <f>Table5[[#This Row],[Finish]]-Table5[[#This Row],[Run start]]</f>
        <v>1.9328703703703765E-2</v>
      </c>
      <c r="O6">
        <v>4</v>
      </c>
      <c r="P6">
        <v>3</v>
      </c>
    </row>
    <row r="7" spans="1:16" x14ac:dyDescent="0.3">
      <c r="A7" s="11" t="s">
        <v>26</v>
      </c>
      <c r="B7" s="17">
        <f>Table5[[#This Row],[Finish]]-Table5[[#This Row],[Start]]</f>
        <v>2.6863425925925943E-2</v>
      </c>
      <c r="C7" s="10">
        <v>6</v>
      </c>
      <c r="D7" s="9">
        <v>5</v>
      </c>
      <c r="E7" s="9">
        <v>17</v>
      </c>
      <c r="F7" s="19">
        <v>1.8027777777777778</v>
      </c>
      <c r="G7" s="23">
        <v>1.8076967592592592</v>
      </c>
      <c r="H7" s="4">
        <f>Table5[[#This Row],[Swim finish]]-Table5[[#This Row],[Start]]</f>
        <v>4.9189814814813992E-3</v>
      </c>
      <c r="I7">
        <v>2</v>
      </c>
      <c r="J7" s="23">
        <v>1.8087962962962965</v>
      </c>
      <c r="K7" s="4">
        <f>Table5[[#This Row],[Run start]]-Table5[[#This Row],[Swim finish]]</f>
        <v>1.0995370370372459E-3</v>
      </c>
      <c r="L7">
        <v>10</v>
      </c>
      <c r="M7" s="23">
        <v>1.8296412037037038</v>
      </c>
      <c r="N7" s="4">
        <f>Table5[[#This Row],[Finish]]-Table5[[#This Row],[Run start]]</f>
        <v>2.0844907407407298E-2</v>
      </c>
      <c r="O7">
        <v>8</v>
      </c>
      <c r="P7">
        <v>3</v>
      </c>
    </row>
    <row r="8" spans="1:16" x14ac:dyDescent="0.3">
      <c r="A8" s="11" t="s">
        <v>23</v>
      </c>
      <c r="B8" s="17">
        <f>Table5[[#This Row],[Finish]]-Table5[[#This Row],[Start]]</f>
        <v>2.7777777777777901E-2</v>
      </c>
      <c r="C8" s="10">
        <v>7</v>
      </c>
      <c r="D8" s="9">
        <v>6</v>
      </c>
      <c r="E8" s="9">
        <v>22</v>
      </c>
      <c r="F8" s="19">
        <v>1.8055555555555556</v>
      </c>
      <c r="G8" s="23">
        <v>1.8105902777777778</v>
      </c>
      <c r="H8" s="4">
        <f>Table5[[#This Row],[Swim finish]]-Table5[[#This Row],[Start]]</f>
        <v>5.0347222222222321E-3</v>
      </c>
      <c r="I8">
        <v>3</v>
      </c>
      <c r="J8" s="23">
        <v>1.8114236111111111</v>
      </c>
      <c r="K8" s="4">
        <f>Table5[[#This Row],[Run start]]-Table5[[#This Row],[Swim finish]]</f>
        <v>8.3333333333324155E-4</v>
      </c>
      <c r="L8">
        <v>5</v>
      </c>
      <c r="M8" s="23">
        <v>1.8333333333333335</v>
      </c>
      <c r="N8" s="4">
        <f>Table5[[#This Row],[Finish]]-Table5[[#This Row],[Run start]]</f>
        <v>2.1909722222222427E-2</v>
      </c>
      <c r="O8">
        <v>10</v>
      </c>
      <c r="P8">
        <v>3</v>
      </c>
    </row>
    <row r="9" spans="1:16" x14ac:dyDescent="0.3">
      <c r="A9" s="11" t="s">
        <v>65</v>
      </c>
      <c r="B9" s="17">
        <f>Table5[[#This Row],[Finish]]-Table5[[#This Row],[Start]]</f>
        <v>2.8356481481481399E-2</v>
      </c>
      <c r="C9" s="10">
        <v>8</v>
      </c>
      <c r="D9" s="9">
        <v>4</v>
      </c>
      <c r="E9" s="9">
        <v>13</v>
      </c>
      <c r="F9" s="19">
        <v>1.8</v>
      </c>
      <c r="G9" s="23">
        <v>1.8055555555555556</v>
      </c>
      <c r="H9" s="4">
        <f>Table5[[#This Row],[Swim finish]]-Table5[[#This Row],[Start]]</f>
        <v>5.5555555555555358E-3</v>
      </c>
      <c r="I9">
        <v>5</v>
      </c>
      <c r="J9" s="23">
        <v>1.8075231481481482</v>
      </c>
      <c r="K9" s="4">
        <f>Table5[[#This Row],[Run start]]-Table5[[#This Row],[Swim finish]]</f>
        <v>1.9675925925926041E-3</v>
      </c>
      <c r="L9">
        <v>20</v>
      </c>
      <c r="M9" s="23">
        <v>1.8283564814814814</v>
      </c>
      <c r="N9" s="4">
        <f>Table5[[#This Row],[Finish]]-Table5[[#This Row],[Run start]]</f>
        <v>2.0833333333333259E-2</v>
      </c>
      <c r="O9">
        <v>7</v>
      </c>
      <c r="P9">
        <v>3</v>
      </c>
    </row>
    <row r="10" spans="1:16" x14ac:dyDescent="0.3">
      <c r="A10" s="11" t="s">
        <v>66</v>
      </c>
      <c r="B10" s="17">
        <f>Table5[[#This Row],[Finish]]-Table5[[#This Row],[Start]]</f>
        <v>2.8611111111110921E-2</v>
      </c>
      <c r="C10" s="10">
        <v>9</v>
      </c>
      <c r="D10" s="9">
        <v>4</v>
      </c>
      <c r="E10" s="9">
        <v>14</v>
      </c>
      <c r="F10" s="19">
        <v>1.8</v>
      </c>
      <c r="G10" s="23">
        <v>1.8055555555555556</v>
      </c>
      <c r="H10" s="4">
        <f>Table5[[#This Row],[Swim finish]]-Table5[[#This Row],[Start]]</f>
        <v>5.5555555555555358E-3</v>
      </c>
      <c r="I10">
        <v>5</v>
      </c>
      <c r="J10" s="23">
        <v>1.8069212962962964</v>
      </c>
      <c r="K10" s="4">
        <f>Table5[[#This Row],[Run start]]-Table5[[#This Row],[Swim finish]]</f>
        <v>1.3657407407408062E-3</v>
      </c>
      <c r="L10">
        <v>14</v>
      </c>
      <c r="M10" s="23">
        <v>1.828611111111111</v>
      </c>
      <c r="N10" s="4">
        <f>Table5[[#This Row],[Finish]]-Table5[[#This Row],[Run start]]</f>
        <v>2.1689814814814579E-2</v>
      </c>
      <c r="O10">
        <v>9</v>
      </c>
      <c r="P10">
        <v>3</v>
      </c>
    </row>
    <row r="11" spans="1:16" x14ac:dyDescent="0.3">
      <c r="A11" s="11" t="s">
        <v>28</v>
      </c>
      <c r="B11" s="17">
        <f>Table5[[#This Row],[Finish]]-Table5[[#This Row],[Start]]</f>
        <v>2.8784722222222392E-2</v>
      </c>
      <c r="C11" s="10">
        <v>10</v>
      </c>
      <c r="D11" s="9">
        <v>2</v>
      </c>
      <c r="E11" s="9">
        <v>7</v>
      </c>
      <c r="F11" s="19">
        <v>1.7944444444444443</v>
      </c>
      <c r="G11" s="23">
        <v>1.8017824074074074</v>
      </c>
      <c r="H11" s="4">
        <f>Table5[[#This Row],[Swim finish]]-Table5[[#This Row],[Start]]</f>
        <v>7.3379629629630738E-3</v>
      </c>
      <c r="I11">
        <v>19</v>
      </c>
      <c r="J11" s="23">
        <v>1.8031944444444443</v>
      </c>
      <c r="K11" s="4">
        <f>Table5[[#This Row],[Run start]]-Table5[[#This Row],[Swim finish]]</f>
        <v>1.4120370370369617E-3</v>
      </c>
      <c r="L11">
        <v>15</v>
      </c>
      <c r="M11" s="23">
        <v>1.8232291666666667</v>
      </c>
      <c r="N11" s="4">
        <f>Table5[[#This Row],[Finish]]-Table5[[#This Row],[Run start]]</f>
        <v>2.0034722222222356E-2</v>
      </c>
      <c r="O11">
        <v>6</v>
      </c>
      <c r="P11">
        <v>3</v>
      </c>
    </row>
    <row r="12" spans="1:16" x14ac:dyDescent="0.3">
      <c r="A12" s="11" t="s">
        <v>59</v>
      </c>
      <c r="B12" s="17">
        <f>Table5[[#This Row],[Finish]]-Table5[[#This Row],[Start]]</f>
        <v>3.0567129629629708E-2</v>
      </c>
      <c r="C12" s="10">
        <v>11</v>
      </c>
      <c r="D12" s="9">
        <v>1</v>
      </c>
      <c r="E12" s="9">
        <v>3</v>
      </c>
      <c r="F12" s="19">
        <v>1.7916666666666665</v>
      </c>
      <c r="G12" s="23">
        <v>1.7979861111111111</v>
      </c>
      <c r="H12" s="4">
        <f>Table5[[#This Row],[Swim finish]]-Table5[[#This Row],[Start]]</f>
        <v>6.3194444444445441E-3</v>
      </c>
      <c r="I12">
        <v>10</v>
      </c>
      <c r="J12" s="23">
        <v>1.7996875000000001</v>
      </c>
      <c r="K12" s="4">
        <f>Table5[[#This Row],[Run start]]-Table5[[#This Row],[Swim finish]]</f>
        <v>1.7013888888890438E-3</v>
      </c>
      <c r="L12">
        <v>18</v>
      </c>
      <c r="M12" s="23">
        <v>1.8222337962962962</v>
      </c>
      <c r="N12" s="4">
        <f>Table5[[#This Row],[Finish]]-Table5[[#This Row],[Run start]]</f>
        <v>2.254629629629612E-2</v>
      </c>
      <c r="O12">
        <v>11</v>
      </c>
      <c r="P12">
        <v>3</v>
      </c>
    </row>
    <row r="13" spans="1:16" x14ac:dyDescent="0.3">
      <c r="A13" s="11" t="s">
        <v>67</v>
      </c>
      <c r="B13" s="17">
        <f>Table5[[#This Row],[Finish]]-Table5[[#This Row],[Start]]</f>
        <v>3.2719907407407378E-2</v>
      </c>
      <c r="C13" s="10">
        <v>12</v>
      </c>
      <c r="D13" s="9">
        <v>4</v>
      </c>
      <c r="E13" s="9">
        <v>16</v>
      </c>
      <c r="F13" s="19">
        <v>1.8</v>
      </c>
      <c r="G13" s="23">
        <v>1.8065625000000001</v>
      </c>
      <c r="H13" s="4">
        <f>Table5[[#This Row],[Swim finish]]-Table5[[#This Row],[Start]]</f>
        <v>6.5625000000000266E-3</v>
      </c>
      <c r="I13">
        <v>13</v>
      </c>
      <c r="J13" s="23">
        <v>1.8079166666666666</v>
      </c>
      <c r="K13" s="4">
        <f>Table5[[#This Row],[Run start]]-Table5[[#This Row],[Swim finish]]</f>
        <v>1.3541666666665453E-3</v>
      </c>
      <c r="L13">
        <v>13</v>
      </c>
      <c r="M13" s="23">
        <v>1.8327199074074074</v>
      </c>
      <c r="N13" s="4">
        <f>Table5[[#This Row],[Finish]]-Table5[[#This Row],[Run start]]</f>
        <v>2.4803240740740806E-2</v>
      </c>
      <c r="O13">
        <v>12</v>
      </c>
      <c r="P13">
        <v>3</v>
      </c>
    </row>
    <row r="14" spans="1:16" x14ac:dyDescent="0.3">
      <c r="A14" s="11" t="s">
        <v>50</v>
      </c>
      <c r="B14" s="17">
        <f>Table5[[#This Row],[Finish]]-Table5[[#This Row],[Start]]</f>
        <v>3.3749999999999947E-2</v>
      </c>
      <c r="C14" s="10">
        <v>13</v>
      </c>
      <c r="D14" s="9">
        <v>3</v>
      </c>
      <c r="E14" s="9">
        <v>9</v>
      </c>
      <c r="F14" s="19">
        <v>1.7972222222222223</v>
      </c>
      <c r="G14" s="23">
        <v>1.8043055555555556</v>
      </c>
      <c r="H14" s="4">
        <f>Table5[[#This Row],[Swim finish]]-Table5[[#This Row],[Start]]</f>
        <v>7.0833333333333304E-3</v>
      </c>
      <c r="I14">
        <v>18</v>
      </c>
      <c r="J14" s="23">
        <v>1.8055902777777777</v>
      </c>
      <c r="K14" s="4">
        <f>Table5[[#This Row],[Run start]]-Table5[[#This Row],[Swim finish]]</f>
        <v>1.28472222222209E-3</v>
      </c>
      <c r="L14">
        <v>12</v>
      </c>
      <c r="M14" s="23">
        <v>1.8309722222222222</v>
      </c>
      <c r="N14" s="4">
        <f>Table5[[#This Row],[Finish]]-Table5[[#This Row],[Run start]]</f>
        <v>2.5381944444444526E-2</v>
      </c>
      <c r="O14">
        <v>13</v>
      </c>
      <c r="P14">
        <v>3</v>
      </c>
    </row>
    <row r="15" spans="1:16" x14ac:dyDescent="0.3">
      <c r="A15" s="11" t="s">
        <v>34</v>
      </c>
      <c r="B15" s="17">
        <f>Table5[[#This Row],[Finish]]-Table5[[#This Row],[Start]]</f>
        <v>3.5543981481481524E-2</v>
      </c>
      <c r="C15" s="10">
        <v>14</v>
      </c>
      <c r="D15" s="9">
        <v>2</v>
      </c>
      <c r="E15" s="9">
        <v>5</v>
      </c>
      <c r="F15" s="19">
        <v>1.7944444444444443</v>
      </c>
      <c r="G15" s="23">
        <v>1.8022800925925926</v>
      </c>
      <c r="H15" s="4">
        <f>Table5[[#This Row],[Swim finish]]-Table5[[#This Row],[Start]]</f>
        <v>7.8356481481482998E-3</v>
      </c>
      <c r="I15">
        <v>20</v>
      </c>
      <c r="J15" s="23">
        <v>1.8031597222222222</v>
      </c>
      <c r="K15" s="4">
        <f>Table5[[#This Row],[Run start]]-Table5[[#This Row],[Swim finish]]</f>
        <v>8.796296296296191E-4</v>
      </c>
      <c r="L15">
        <v>6</v>
      </c>
      <c r="M15" s="23">
        <v>1.8299884259259258</v>
      </c>
      <c r="N15" s="4">
        <f>Table5[[#This Row],[Finish]]-Table5[[#This Row],[Run start]]</f>
        <v>2.6828703703703605E-2</v>
      </c>
      <c r="O15">
        <v>14</v>
      </c>
      <c r="P15">
        <v>3</v>
      </c>
    </row>
    <row r="16" spans="1:16" x14ac:dyDescent="0.3">
      <c r="A16" s="11" t="s">
        <v>61</v>
      </c>
      <c r="B16" s="17">
        <f>Table5[[#This Row],[Finish]]-Table5[[#This Row],[Start]]</f>
        <v>3.6134259259259505E-2</v>
      </c>
      <c r="C16" s="10">
        <v>15</v>
      </c>
      <c r="D16" s="9">
        <v>2</v>
      </c>
      <c r="E16" s="9">
        <v>6</v>
      </c>
      <c r="F16" s="19">
        <v>1.7944444444444443</v>
      </c>
      <c r="G16" s="23">
        <v>1.8022916666666666</v>
      </c>
      <c r="H16" s="4">
        <f>Table5[[#This Row],[Swim finish]]-Table5[[#This Row],[Start]]</f>
        <v>7.8472222222223387E-3</v>
      </c>
      <c r="I16">
        <v>21</v>
      </c>
      <c r="J16" s="23">
        <v>1.8033449074074075</v>
      </c>
      <c r="K16" s="4">
        <f>Table5[[#This Row],[Run start]]-Table5[[#This Row],[Swim finish]]</f>
        <v>1.0532407407408684E-3</v>
      </c>
      <c r="L16">
        <v>9</v>
      </c>
      <c r="M16" s="23">
        <v>1.8305787037037038</v>
      </c>
      <c r="N16" s="4">
        <f>Table5[[#This Row],[Finish]]-Table5[[#This Row],[Run start]]</f>
        <v>2.7233796296296298E-2</v>
      </c>
      <c r="O16">
        <v>17</v>
      </c>
      <c r="P16">
        <v>3</v>
      </c>
    </row>
    <row r="17" spans="1:16" x14ac:dyDescent="0.3">
      <c r="A17" s="11" t="s">
        <v>63</v>
      </c>
      <c r="B17" s="17">
        <f>Table5[[#This Row],[Finish]]-Table5[[#This Row],[Start]]</f>
        <v>3.6192129629629699E-2</v>
      </c>
      <c r="C17" s="10">
        <v>16</v>
      </c>
      <c r="D17" s="9">
        <v>3</v>
      </c>
      <c r="E17" s="9">
        <v>10</v>
      </c>
      <c r="F17" s="19">
        <v>1.7972222222222223</v>
      </c>
      <c r="G17" s="23">
        <v>1.8036342592592591</v>
      </c>
      <c r="H17" s="4">
        <f>Table5[[#This Row],[Swim finish]]-Table5[[#This Row],[Start]]</f>
        <v>6.4120370370368551E-3</v>
      </c>
      <c r="I17">
        <v>12</v>
      </c>
      <c r="J17" s="23">
        <v>1.8044444444444445</v>
      </c>
      <c r="K17" s="4">
        <f>Table5[[#This Row],[Run start]]-Table5[[#This Row],[Swim finish]]</f>
        <v>8.1018518518538585E-4</v>
      </c>
      <c r="L17">
        <v>4</v>
      </c>
      <c r="M17" s="23">
        <v>1.833414351851852</v>
      </c>
      <c r="N17" s="4">
        <f>Table5[[#This Row],[Finish]]-Table5[[#This Row],[Run start]]</f>
        <v>2.8969907407407458E-2</v>
      </c>
      <c r="O17">
        <v>20</v>
      </c>
      <c r="P17">
        <v>3</v>
      </c>
    </row>
    <row r="18" spans="1:16" x14ac:dyDescent="0.3">
      <c r="A18" s="11" t="s">
        <v>52</v>
      </c>
      <c r="B18" s="17">
        <f>Table5[[#This Row],[Finish]]-Table5[[#This Row],[Start]]</f>
        <v>3.6469907407407298E-2</v>
      </c>
      <c r="C18" s="10">
        <v>17</v>
      </c>
      <c r="D18" s="9">
        <v>3</v>
      </c>
      <c r="E18" s="9">
        <v>11</v>
      </c>
      <c r="F18" s="19">
        <v>1.7972222222222223</v>
      </c>
      <c r="G18" s="23">
        <v>1.8038657407407408</v>
      </c>
      <c r="H18" s="4">
        <f>Table5[[#This Row],[Swim finish]]-Table5[[#This Row],[Start]]</f>
        <v>6.6435185185185208E-3</v>
      </c>
      <c r="I18">
        <v>14</v>
      </c>
      <c r="J18" s="23">
        <v>1.8050462962962963</v>
      </c>
      <c r="K18" s="4">
        <f>Table5[[#This Row],[Run start]]-Table5[[#This Row],[Swim finish]]</f>
        <v>1.1805555555555181E-3</v>
      </c>
      <c r="L18">
        <v>11</v>
      </c>
      <c r="M18" s="23">
        <v>1.8336921296296296</v>
      </c>
      <c r="N18" s="4">
        <f>Table5[[#This Row],[Finish]]-Table5[[#This Row],[Run start]]</f>
        <v>2.8645833333333259E-2</v>
      </c>
      <c r="O18">
        <v>18</v>
      </c>
      <c r="P18">
        <v>3</v>
      </c>
    </row>
    <row r="19" spans="1:16" x14ac:dyDescent="0.3">
      <c r="A19" s="11" t="s">
        <v>68</v>
      </c>
      <c r="B19" s="17">
        <f>Table5[[#This Row],[Finish]]-Table5[[#This Row],[Start]]</f>
        <v>3.7118055555555474E-2</v>
      </c>
      <c r="C19" s="10">
        <v>18</v>
      </c>
      <c r="D19" s="9">
        <v>5</v>
      </c>
      <c r="E19" s="9">
        <v>18</v>
      </c>
      <c r="F19" s="19">
        <v>1.8027777777777778</v>
      </c>
      <c r="G19" s="23">
        <v>1.808738425925926</v>
      </c>
      <c r="H19" s="4">
        <f>Table5[[#This Row],[Swim finish]]-Table5[[#This Row],[Start]]</f>
        <v>5.9606481481482287E-3</v>
      </c>
      <c r="I19">
        <v>8</v>
      </c>
      <c r="J19" s="23">
        <v>1.8102893518518517</v>
      </c>
      <c r="K19" s="4">
        <f>Table5[[#This Row],[Run start]]-Table5[[#This Row],[Swim finish]]</f>
        <v>1.5509259259256503E-3</v>
      </c>
      <c r="L19">
        <v>16</v>
      </c>
      <c r="M19" s="23">
        <v>1.8398958333333333</v>
      </c>
      <c r="N19" s="4">
        <f>Table5[[#This Row],[Finish]]-Table5[[#This Row],[Run start]]</f>
        <v>2.9606481481481595E-2</v>
      </c>
      <c r="O19">
        <v>23</v>
      </c>
      <c r="P19">
        <v>3</v>
      </c>
    </row>
    <row r="20" spans="1:16" x14ac:dyDescent="0.3">
      <c r="A20" s="11" t="s">
        <v>60</v>
      </c>
      <c r="B20" s="17">
        <f>Table5[[#This Row],[Finish]]-Table5[[#This Row],[Start]]</f>
        <v>3.7175925925926112E-2</v>
      </c>
      <c r="C20" s="10">
        <v>19</v>
      </c>
      <c r="D20" s="9">
        <v>1</v>
      </c>
      <c r="E20" s="9">
        <v>4</v>
      </c>
      <c r="F20" s="19">
        <v>1.7916666666666665</v>
      </c>
      <c r="G20" s="23">
        <v>1.7984259259259259</v>
      </c>
      <c r="H20" s="4">
        <f>Table5[[#This Row],[Swim finish]]-Table5[[#This Row],[Start]]</f>
        <v>6.7592592592593537E-3</v>
      </c>
      <c r="I20">
        <v>16</v>
      </c>
      <c r="J20" s="23">
        <v>1.8001388888888887</v>
      </c>
      <c r="K20" s="4">
        <f>Table5[[#This Row],[Run start]]-Table5[[#This Row],[Swim finish]]</f>
        <v>1.7129629629628607E-3</v>
      </c>
      <c r="L20">
        <v>19</v>
      </c>
      <c r="M20" s="23">
        <v>1.8288425925925926</v>
      </c>
      <c r="N20" s="4">
        <f>Table5[[#This Row],[Finish]]-Table5[[#This Row],[Run start]]</f>
        <v>2.8703703703703898E-2</v>
      </c>
      <c r="O20">
        <v>19</v>
      </c>
      <c r="P20">
        <v>3</v>
      </c>
    </row>
    <row r="21" spans="1:16" x14ac:dyDescent="0.3">
      <c r="A21" s="11" t="s">
        <v>70</v>
      </c>
      <c r="B21" s="17">
        <f>Table5[[#This Row],[Finish]]-Table5[[#This Row],[Start]]</f>
        <v>3.7418981481481373E-2</v>
      </c>
      <c r="C21" s="10">
        <v>20</v>
      </c>
      <c r="D21" s="9">
        <v>6</v>
      </c>
      <c r="E21" s="9">
        <v>23</v>
      </c>
      <c r="F21" s="19">
        <v>1.8055555555555556</v>
      </c>
      <c r="G21" s="23">
        <v>1.8122106481481481</v>
      </c>
      <c r="H21" s="4">
        <f>Table5[[#This Row],[Swim finish]]-Table5[[#This Row],[Start]]</f>
        <v>6.6550925925925597E-3</v>
      </c>
      <c r="I21">
        <v>15</v>
      </c>
      <c r="J21" s="23">
        <v>1.8138541666666668</v>
      </c>
      <c r="K21" s="4">
        <f>Table5[[#This Row],[Run start]]-Table5[[#This Row],[Swim finish]]</f>
        <v>1.6435185185186274E-3</v>
      </c>
      <c r="L21">
        <v>17</v>
      </c>
      <c r="M21" s="23">
        <v>1.842974537037037</v>
      </c>
      <c r="N21" s="4">
        <f>Table5[[#This Row],[Finish]]-Table5[[#This Row],[Run start]]</f>
        <v>2.9120370370370185E-2</v>
      </c>
      <c r="O21">
        <v>21</v>
      </c>
      <c r="P21">
        <v>3</v>
      </c>
    </row>
    <row r="22" spans="1:16" x14ac:dyDescent="0.3">
      <c r="A22" s="11" t="s">
        <v>71</v>
      </c>
      <c r="B22" s="17">
        <f>Table5[[#This Row],[Finish]]-Table5[[#This Row],[Start]]</f>
        <v>3.7418981481481373E-2</v>
      </c>
      <c r="C22" s="10">
        <v>20</v>
      </c>
      <c r="D22" s="9">
        <v>6</v>
      </c>
      <c r="E22" s="9">
        <v>24</v>
      </c>
      <c r="F22" s="19">
        <v>1.8055555555555556</v>
      </c>
      <c r="G22" s="23">
        <v>1.8118750000000001</v>
      </c>
      <c r="H22" s="4">
        <f>Table5[[#This Row],[Swim finish]]-Table5[[#This Row],[Start]]</f>
        <v>6.3194444444445441E-3</v>
      </c>
      <c r="I22">
        <v>11</v>
      </c>
      <c r="J22" s="23">
        <v>1.8138541666666668</v>
      </c>
      <c r="K22" s="4">
        <f>Table5[[#This Row],[Run start]]-Table5[[#This Row],[Swim finish]]</f>
        <v>1.979166666666643E-3</v>
      </c>
      <c r="L22">
        <v>21</v>
      </c>
      <c r="M22" s="23">
        <v>1.842974537037037</v>
      </c>
      <c r="N22" s="4">
        <f>Table5[[#This Row],[Finish]]-Table5[[#This Row],[Run start]]</f>
        <v>2.9120370370370185E-2</v>
      </c>
      <c r="O22">
        <v>21</v>
      </c>
      <c r="P22">
        <v>3</v>
      </c>
    </row>
    <row r="23" spans="1:16" x14ac:dyDescent="0.3">
      <c r="A23" s="11" t="s">
        <v>58</v>
      </c>
      <c r="B23" s="17">
        <f>Table5[[#This Row],[Finish]]-Table5[[#This Row],[Start]]</f>
        <v>3.850694444444458E-2</v>
      </c>
      <c r="C23" s="10">
        <v>22</v>
      </c>
      <c r="D23" s="9">
        <v>1</v>
      </c>
      <c r="E23" s="9">
        <v>2</v>
      </c>
      <c r="F23" s="19">
        <v>1.7916666666666665</v>
      </c>
      <c r="G23" s="23">
        <v>1.8012037037037039</v>
      </c>
      <c r="H23" s="4">
        <f>Table5[[#This Row],[Swim finish]]-Table5[[#This Row],[Start]]</f>
        <v>9.5370370370373436E-3</v>
      </c>
      <c r="I23">
        <v>22</v>
      </c>
      <c r="J23" s="23">
        <v>1.8032523148148147</v>
      </c>
      <c r="K23" s="4">
        <f>Table5[[#This Row],[Run start]]-Table5[[#This Row],[Swim finish]]</f>
        <v>2.0486111111108762E-3</v>
      </c>
      <c r="L23">
        <v>22</v>
      </c>
      <c r="M23" s="23">
        <v>1.8301736111111111</v>
      </c>
      <c r="N23" s="4">
        <f>Table5[[#This Row],[Finish]]-Table5[[#This Row],[Run start]]</f>
        <v>2.692129629629636E-2</v>
      </c>
      <c r="O23">
        <v>15</v>
      </c>
      <c r="P23">
        <v>3</v>
      </c>
    </row>
    <row r="24" spans="1:16" x14ac:dyDescent="0.3">
      <c r="A24" s="11" t="s">
        <v>57</v>
      </c>
      <c r="B24" s="18" t="s">
        <v>38</v>
      </c>
      <c r="C24" s="9"/>
      <c r="D24" s="9">
        <v>1</v>
      </c>
      <c r="E24" s="9">
        <v>1</v>
      </c>
      <c r="F24" s="19" t="s">
        <v>38</v>
      </c>
      <c r="G24" s="23"/>
      <c r="H24" s="4"/>
      <c r="J24" s="19"/>
      <c r="K24" s="4"/>
      <c r="M24" s="19"/>
      <c r="N24" s="4"/>
      <c r="P24">
        <v>3</v>
      </c>
    </row>
    <row r="25" spans="1:16" x14ac:dyDescent="0.3">
      <c r="A25" s="12" t="s">
        <v>32</v>
      </c>
      <c r="B25" s="22" t="s">
        <v>38</v>
      </c>
      <c r="C25" s="20"/>
      <c r="D25" s="9">
        <v>4</v>
      </c>
      <c r="E25" s="20">
        <v>15</v>
      </c>
      <c r="F25" s="19" t="s">
        <v>38</v>
      </c>
      <c r="G25" s="23"/>
      <c r="H25" s="4"/>
      <c r="J25" s="23"/>
      <c r="K25" s="4"/>
      <c r="M25" s="23"/>
      <c r="N25" s="4"/>
      <c r="P25">
        <v>3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B1248-5171-48F2-8CA3-434D273A4B32}">
  <dimension ref="A1:P29"/>
  <sheetViews>
    <sheetView zoomScaleNormal="100" workbookViewId="0">
      <selection sqref="A1:P4"/>
    </sheetView>
  </sheetViews>
  <sheetFormatPr defaultRowHeight="14.4" x14ac:dyDescent="0.3"/>
  <cols>
    <col min="1" max="1" width="23.5546875" bestFit="1" customWidth="1"/>
    <col min="2" max="2" width="13.44140625" bestFit="1" customWidth="1"/>
    <col min="3" max="3" width="16.5546875" bestFit="1" customWidth="1"/>
    <col min="4" max="4" width="12.21875" bestFit="1" customWidth="1"/>
    <col min="5" max="5" width="14.6640625" bestFit="1" customWidth="1"/>
    <col min="6" max="6" width="11.77734375" style="1" bestFit="1" customWidth="1"/>
    <col min="7" max="7" width="13" style="1" bestFit="1" customWidth="1"/>
    <col min="8" max="8" width="12.33203125" style="1" bestFit="1" customWidth="1"/>
    <col min="9" max="9" width="15.6640625" bestFit="1" customWidth="1"/>
    <col min="10" max="10" width="11.109375" bestFit="1" customWidth="1"/>
    <col min="11" max="11" width="16.5546875" bestFit="1" customWidth="1"/>
    <col min="12" max="12" width="19.88671875" bestFit="1" customWidth="1"/>
    <col min="13" max="13" width="12" bestFit="1" customWidth="1"/>
    <col min="14" max="14" width="11" bestFit="1" customWidth="1"/>
    <col min="15" max="15" width="14.33203125" bestFit="1" customWidth="1"/>
    <col min="16" max="16" width="11" bestFit="1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39</v>
      </c>
      <c r="G1" s="1" t="s">
        <v>5</v>
      </c>
      <c r="H1" s="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40</v>
      </c>
      <c r="O1" t="s">
        <v>12</v>
      </c>
      <c r="P1" t="s">
        <v>56</v>
      </c>
    </row>
    <row r="2" spans="1:16" x14ac:dyDescent="0.3">
      <c r="A2" t="s">
        <v>51</v>
      </c>
      <c r="B2" s="2">
        <f>Table133[[#This Row],[Finish]]-Table133[[#This Row],[Start]]</f>
        <v>2.3217592592592595E-2</v>
      </c>
      <c r="C2" s="10">
        <v>1</v>
      </c>
      <c r="D2">
        <v>4</v>
      </c>
      <c r="E2">
        <v>14</v>
      </c>
      <c r="F2" s="7">
        <v>1.8</v>
      </c>
      <c r="G2" s="1">
        <v>1.805439814814815</v>
      </c>
      <c r="H2" s="4">
        <f>Table133[[#This Row],[Swim finish]]-Table133[[#This Row],[Start]]</f>
        <v>5.439814814814925E-3</v>
      </c>
      <c r="I2">
        <v>8</v>
      </c>
      <c r="J2" s="1">
        <v>1.8064351851851852</v>
      </c>
      <c r="K2" s="4">
        <f>Table133[[#This Row],[Run start]]-Table133[[#This Row],[Swim finish]]</f>
        <v>9.9537037037022991E-4</v>
      </c>
      <c r="L2" s="9">
        <v>7</v>
      </c>
      <c r="M2" s="1">
        <v>1.8232175925925926</v>
      </c>
      <c r="N2" s="4">
        <f>Table133[[#This Row],[Finish]]-Table133[[#This Row],[Run start]]</f>
        <v>1.678240740740744E-2</v>
      </c>
      <c r="O2" s="9">
        <v>1</v>
      </c>
      <c r="P2" s="9">
        <v>2</v>
      </c>
    </row>
    <row r="3" spans="1:16" x14ac:dyDescent="0.3">
      <c r="A3" s="11" t="s">
        <v>20</v>
      </c>
      <c r="B3" s="2">
        <f>Table133[[#This Row],[Finish]]-Table133[[#This Row],[Start]]</f>
        <v>2.4907407407407378E-2</v>
      </c>
      <c r="C3" s="10">
        <v>2</v>
      </c>
      <c r="D3">
        <v>6</v>
      </c>
      <c r="E3">
        <v>21</v>
      </c>
      <c r="F3" s="7">
        <v>1.8055555555555556</v>
      </c>
      <c r="G3" s="1">
        <v>1.8103703703703704</v>
      </c>
      <c r="H3" s="4">
        <f>Table133[[#This Row],[Swim finish]]-Table133[[#This Row],[Start]]</f>
        <v>4.8148148148148273E-3</v>
      </c>
      <c r="I3">
        <v>5</v>
      </c>
      <c r="J3" s="1">
        <v>1.8109259259259258</v>
      </c>
      <c r="K3" s="4">
        <f>Table133[[#This Row],[Run start]]-Table133[[#This Row],[Swim finish]]</f>
        <v>5.5555555555542036E-4</v>
      </c>
      <c r="L3" s="9">
        <v>1</v>
      </c>
      <c r="M3" s="1">
        <v>1.830462962962963</v>
      </c>
      <c r="N3" s="4">
        <f>Table133[[#This Row],[Finish]]-Table133[[#This Row],[Run start]]</f>
        <v>1.953703703703713E-2</v>
      </c>
      <c r="O3" s="9">
        <v>5</v>
      </c>
      <c r="P3" s="9">
        <v>2</v>
      </c>
    </row>
    <row r="4" spans="1:16" x14ac:dyDescent="0.3">
      <c r="A4" t="s">
        <v>19</v>
      </c>
      <c r="B4" s="2">
        <f>Table133[[#This Row],[Finish]]-Table133[[#This Row],[Start]]</f>
        <v>2.5787037037036997E-2</v>
      </c>
      <c r="C4" s="10">
        <v>3</v>
      </c>
      <c r="D4">
        <v>5</v>
      </c>
      <c r="E4">
        <v>19</v>
      </c>
      <c r="F4" s="7">
        <v>1.8027777777777778</v>
      </c>
      <c r="G4" s="1">
        <v>1.8080787037037038</v>
      </c>
      <c r="H4" s="4">
        <f>Table133[[#This Row],[Swim finish]]-Table133[[#This Row],[Start]]</f>
        <v>5.3009259259260144E-3</v>
      </c>
      <c r="I4">
        <v>7</v>
      </c>
      <c r="J4" s="1">
        <v>1.8087499999999999</v>
      </c>
      <c r="K4" s="4">
        <f>Table133[[#This Row],[Run start]]-Table133[[#This Row],[Swim finish]]</f>
        <v>6.7129629629603116E-4</v>
      </c>
      <c r="L4" s="9">
        <v>2</v>
      </c>
      <c r="M4" s="1">
        <v>1.8285648148148148</v>
      </c>
      <c r="N4" s="4">
        <f>Table133[[#This Row],[Finish]]-Table133[[#This Row],[Run start]]</f>
        <v>1.9814814814814952E-2</v>
      </c>
      <c r="O4" s="9">
        <v>7</v>
      </c>
      <c r="P4" s="9">
        <v>2</v>
      </c>
    </row>
    <row r="5" spans="1:16" x14ac:dyDescent="0.3">
      <c r="A5" t="s">
        <v>48</v>
      </c>
      <c r="B5" s="2">
        <f>Table133[[#This Row],[Finish]]-Table133[[#This Row],[Start]]</f>
        <v>2.5960648148148247E-2</v>
      </c>
      <c r="C5" s="10">
        <v>4</v>
      </c>
      <c r="D5">
        <v>3</v>
      </c>
      <c r="E5">
        <v>9</v>
      </c>
      <c r="F5" s="7">
        <v>1.7972222222222223</v>
      </c>
      <c r="G5" s="1">
        <v>1.8030324074074073</v>
      </c>
      <c r="H5" s="4">
        <f>Table133[[#This Row],[Swim finish]]-Table133[[#This Row],[Start]]</f>
        <v>5.8101851851850572E-3</v>
      </c>
      <c r="I5">
        <v>10</v>
      </c>
      <c r="J5" s="1">
        <v>1.8038888888888889</v>
      </c>
      <c r="K5" s="4">
        <f>Table133[[#This Row],[Run start]]-Table133[[#This Row],[Swim finish]]</f>
        <v>8.5648148148154135E-4</v>
      </c>
      <c r="L5" s="9">
        <v>3</v>
      </c>
      <c r="M5" s="1">
        <v>1.8231828703703705</v>
      </c>
      <c r="N5" s="4">
        <f>Table133[[#This Row],[Finish]]-Table133[[#This Row],[Run start]]</f>
        <v>1.9293981481481648E-2</v>
      </c>
      <c r="O5" s="9">
        <v>3</v>
      </c>
      <c r="P5" s="9">
        <v>2</v>
      </c>
    </row>
    <row r="6" spans="1:16" x14ac:dyDescent="0.3">
      <c r="A6" t="s">
        <v>49</v>
      </c>
      <c r="B6" s="2">
        <f>Table133[[#This Row],[Finish]]-Table133[[#This Row],[Start]]</f>
        <v>2.66087962962962E-2</v>
      </c>
      <c r="C6" s="10">
        <v>5</v>
      </c>
      <c r="D6">
        <v>3</v>
      </c>
      <c r="E6">
        <v>11</v>
      </c>
      <c r="F6" s="7">
        <v>1.7972222222222223</v>
      </c>
      <c r="G6" s="1">
        <v>1.8035416666666668</v>
      </c>
      <c r="H6" s="4">
        <f>Table133[[#This Row],[Swim finish]]-Table133[[#This Row],[Start]]</f>
        <v>6.3194444444445441E-3</v>
      </c>
      <c r="I6">
        <v>14</v>
      </c>
      <c r="J6" s="1">
        <v>1.8046180555555555</v>
      </c>
      <c r="K6" s="4">
        <f>Table133[[#This Row],[Run start]]-Table133[[#This Row],[Swim finish]]</f>
        <v>1.0763888888887241E-3</v>
      </c>
      <c r="L6" s="9">
        <v>10</v>
      </c>
      <c r="M6" s="1">
        <v>1.8238310185185185</v>
      </c>
      <c r="N6" s="4">
        <f>Table133[[#This Row],[Finish]]-Table133[[#This Row],[Run start]]</f>
        <v>1.9212962962962932E-2</v>
      </c>
      <c r="O6" s="9">
        <v>2</v>
      </c>
      <c r="P6" s="9">
        <v>2</v>
      </c>
    </row>
    <row r="7" spans="1:16" x14ac:dyDescent="0.3">
      <c r="A7" t="s">
        <v>22</v>
      </c>
      <c r="B7" s="2">
        <f>Table133[[#This Row],[Finish]]-Table133[[#This Row],[Start]]</f>
        <v>2.6782407407407449E-2</v>
      </c>
      <c r="C7" s="10">
        <v>6</v>
      </c>
      <c r="D7">
        <v>6</v>
      </c>
      <c r="E7">
        <v>23</v>
      </c>
      <c r="F7" s="7">
        <v>1.8055555555555556</v>
      </c>
      <c r="G7" s="1">
        <v>1.8097685185185184</v>
      </c>
      <c r="H7" s="4">
        <f>Table133[[#This Row],[Swim finish]]-Table133[[#This Row],[Start]]</f>
        <v>4.2129629629628074E-3</v>
      </c>
      <c r="I7">
        <v>1</v>
      </c>
      <c r="J7" s="1">
        <v>1.8109837962962962</v>
      </c>
      <c r="K7" s="4">
        <f>Table133[[#This Row],[Run start]]-Table133[[#This Row],[Swim finish]]</f>
        <v>1.2152777777778567E-3</v>
      </c>
      <c r="L7" s="9">
        <v>12</v>
      </c>
      <c r="M7" s="1">
        <v>1.832337962962963</v>
      </c>
      <c r="N7" s="4">
        <f>Table133[[#This Row],[Finish]]-Table133[[#This Row],[Run start]]</f>
        <v>2.1354166666666785E-2</v>
      </c>
      <c r="O7" s="9">
        <v>11</v>
      </c>
      <c r="P7" s="9">
        <v>2</v>
      </c>
    </row>
    <row r="8" spans="1:16" x14ac:dyDescent="0.3">
      <c r="A8" t="s">
        <v>54</v>
      </c>
      <c r="B8" s="2">
        <f>Table133[[#This Row],[Finish]]-Table133[[#This Row],[Start]]</f>
        <v>2.7418981481481586E-2</v>
      </c>
      <c r="C8" s="10">
        <v>7</v>
      </c>
      <c r="D8">
        <v>5</v>
      </c>
      <c r="E8">
        <v>20</v>
      </c>
      <c r="F8" s="7">
        <v>1.8027777777777778</v>
      </c>
      <c r="G8" s="1">
        <v>1.8074305555555554</v>
      </c>
      <c r="H8" s="4">
        <f>Table133[[#This Row],[Swim finish]]-Table133[[#This Row],[Start]]</f>
        <v>4.6527777777776169E-3</v>
      </c>
      <c r="I8">
        <v>2</v>
      </c>
      <c r="J8" s="1">
        <v>1.8084606481481482</v>
      </c>
      <c r="K8" s="4">
        <f>Table133[[#This Row],[Run start]]-Table133[[#This Row],[Swim finish]]</f>
        <v>1.0300925925927906E-3</v>
      </c>
      <c r="L8" s="9">
        <v>9</v>
      </c>
      <c r="M8" s="1">
        <v>1.8301967592592594</v>
      </c>
      <c r="N8" s="4">
        <f>Table133[[#This Row],[Finish]]-Table133[[#This Row],[Run start]]</f>
        <v>2.1736111111111178E-2</v>
      </c>
      <c r="O8" s="9">
        <v>13</v>
      </c>
      <c r="P8" s="9">
        <v>2</v>
      </c>
    </row>
    <row r="9" spans="1:16" x14ac:dyDescent="0.3">
      <c r="A9" t="s">
        <v>43</v>
      </c>
      <c r="B9" s="2">
        <f>Table133[[#This Row],[Finish]]-Table133[[#This Row],[Start]]</f>
        <v>2.7442129629629886E-2</v>
      </c>
      <c r="C9" s="10">
        <v>8</v>
      </c>
      <c r="D9">
        <v>1</v>
      </c>
      <c r="E9">
        <v>4</v>
      </c>
      <c r="F9" s="7">
        <v>1.7916666666666665</v>
      </c>
      <c r="G9" s="1">
        <v>1.7983680555555557</v>
      </c>
      <c r="H9" s="4">
        <f>Table133[[#This Row],[Swim finish]]-Table133[[#This Row],[Start]]</f>
        <v>6.7013888888891593E-3</v>
      </c>
      <c r="I9">
        <v>18</v>
      </c>
      <c r="J9" s="1">
        <v>1.7996643518518518</v>
      </c>
      <c r="K9" s="4">
        <f>Table133[[#This Row],[Run start]]-Table133[[#This Row],[Swim finish]]</f>
        <v>1.2962962962961289E-3</v>
      </c>
      <c r="L9" s="9">
        <v>13</v>
      </c>
      <c r="M9" s="1">
        <v>1.8191087962962964</v>
      </c>
      <c r="N9" s="4">
        <f>Table133[[#This Row],[Finish]]-Table133[[#This Row],[Run start]]</f>
        <v>1.9444444444444597E-2</v>
      </c>
      <c r="O9" s="9">
        <v>4</v>
      </c>
      <c r="P9" s="9">
        <v>2</v>
      </c>
    </row>
    <row r="10" spans="1:16" x14ac:dyDescent="0.3">
      <c r="A10" t="s">
        <v>23</v>
      </c>
      <c r="B10" s="2">
        <f>Table133[[#This Row],[Finish]]-Table133[[#This Row],[Start]]</f>
        <v>2.7569444444444313E-2</v>
      </c>
      <c r="C10" s="10">
        <v>9</v>
      </c>
      <c r="D10">
        <v>6</v>
      </c>
      <c r="E10">
        <v>22</v>
      </c>
      <c r="F10" s="7">
        <v>1.8055555555555556</v>
      </c>
      <c r="G10" s="1">
        <v>1.8103587962962964</v>
      </c>
      <c r="H10" s="4">
        <f>Table133[[#This Row],[Swim finish]]-Table133[[#This Row],[Start]]</f>
        <v>4.8032407407407884E-3</v>
      </c>
      <c r="I10">
        <v>4</v>
      </c>
      <c r="J10" s="1">
        <v>1.8113194444444445</v>
      </c>
      <c r="K10" s="4">
        <f>Table133[[#This Row],[Run start]]-Table133[[#This Row],[Swim finish]]</f>
        <v>9.6064814814811328E-4</v>
      </c>
      <c r="L10" s="9">
        <v>6</v>
      </c>
      <c r="M10" s="1">
        <v>1.8331249999999999</v>
      </c>
      <c r="N10" s="4">
        <f>Table133[[#This Row],[Finish]]-Table133[[#This Row],[Run start]]</f>
        <v>2.1805555555555411E-2</v>
      </c>
      <c r="O10" s="9">
        <v>14</v>
      </c>
      <c r="P10" s="9">
        <v>2</v>
      </c>
    </row>
    <row r="11" spans="1:16" x14ac:dyDescent="0.3">
      <c r="A11" t="s">
        <v>26</v>
      </c>
      <c r="B11" s="2">
        <f>Table133[[#This Row],[Finish]]-Table133[[#This Row],[Start]]</f>
        <v>2.7777777777777901E-2</v>
      </c>
      <c r="C11" s="10">
        <v>10</v>
      </c>
      <c r="D11">
        <v>5</v>
      </c>
      <c r="E11">
        <v>17</v>
      </c>
      <c r="F11" s="7">
        <v>1.8027777777777778</v>
      </c>
      <c r="G11" s="1">
        <v>1.807974537037037</v>
      </c>
      <c r="H11" s="4">
        <f>Table133[[#This Row],[Swim finish]]-Table133[[#This Row],[Start]]</f>
        <v>5.1967592592592204E-3</v>
      </c>
      <c r="I11">
        <v>6</v>
      </c>
      <c r="J11" s="1">
        <v>1.8089814814814815</v>
      </c>
      <c r="K11" s="4">
        <f>Table133[[#This Row],[Run start]]-Table133[[#This Row],[Swim finish]]</f>
        <v>1.0069444444444908E-3</v>
      </c>
      <c r="L11" s="9">
        <v>8</v>
      </c>
      <c r="M11" s="1">
        <v>1.8305555555555557</v>
      </c>
      <c r="N11" s="4">
        <f>Table133[[#This Row],[Finish]]-Table133[[#This Row],[Run start]]</f>
        <v>2.157407407407419E-2</v>
      </c>
      <c r="O11" s="9">
        <v>12</v>
      </c>
      <c r="P11" s="9">
        <v>2</v>
      </c>
    </row>
    <row r="12" spans="1:16" x14ac:dyDescent="0.3">
      <c r="A12" t="s">
        <v>45</v>
      </c>
      <c r="B12" s="2">
        <f>Table133[[#This Row],[Finish]]-Table133[[#This Row],[Start]]</f>
        <v>2.7870370370370434E-2</v>
      </c>
      <c r="C12" s="10">
        <v>11</v>
      </c>
      <c r="D12">
        <v>2</v>
      </c>
      <c r="E12">
        <v>6</v>
      </c>
      <c r="F12" s="7">
        <v>1.7944444444444443</v>
      </c>
      <c r="G12" s="1">
        <v>1.8008564814814814</v>
      </c>
      <c r="H12" s="4">
        <f>Table133[[#This Row],[Swim finish]]-Table133[[#This Row],[Start]]</f>
        <v>6.4120370370370772E-3</v>
      </c>
      <c r="I12">
        <v>15</v>
      </c>
      <c r="J12" s="1">
        <v>1.8022569444444443</v>
      </c>
      <c r="K12" s="4">
        <f>Table133[[#This Row],[Run start]]-Table133[[#This Row],[Swim finish]]</f>
        <v>1.4004629629629228E-3</v>
      </c>
      <c r="L12" s="9">
        <v>18</v>
      </c>
      <c r="M12" s="1">
        <v>1.8223148148148147</v>
      </c>
      <c r="N12" s="4">
        <f>Table133[[#This Row],[Finish]]-Table133[[#This Row],[Run start]]</f>
        <v>2.0057870370370434E-2</v>
      </c>
      <c r="O12" s="9">
        <v>9</v>
      </c>
      <c r="P12" s="9">
        <v>2</v>
      </c>
    </row>
    <row r="13" spans="1:16" x14ac:dyDescent="0.3">
      <c r="A13" t="s">
        <v>42</v>
      </c>
      <c r="B13" s="2">
        <f>Table133[[#This Row],[Finish]]-Table133[[#This Row],[Start]]</f>
        <v>2.8460648148148415E-2</v>
      </c>
      <c r="C13" s="10">
        <v>12</v>
      </c>
      <c r="D13">
        <v>1</v>
      </c>
      <c r="E13">
        <v>1</v>
      </c>
      <c r="F13" s="7">
        <v>1.7916666666666665</v>
      </c>
      <c r="G13" s="1">
        <v>1.7988078703703705</v>
      </c>
      <c r="H13" s="4">
        <f>Table133[[#This Row],[Swim finish]]-Table133[[#This Row],[Start]]</f>
        <v>7.1412037037039688E-3</v>
      </c>
      <c r="I13">
        <v>21</v>
      </c>
      <c r="J13" s="1">
        <v>1.8001851851851853</v>
      </c>
      <c r="K13" s="4">
        <f>Table133[[#This Row],[Run start]]-Table133[[#This Row],[Swim finish]]</f>
        <v>1.3773148148148451E-3</v>
      </c>
      <c r="L13" s="9">
        <v>15</v>
      </c>
      <c r="M13" s="1">
        <v>1.8201273148148149</v>
      </c>
      <c r="N13" s="4">
        <f>Table133[[#This Row],[Finish]]-Table133[[#This Row],[Run start]]</f>
        <v>1.9942129629629601E-2</v>
      </c>
      <c r="O13" s="9">
        <v>8</v>
      </c>
      <c r="P13" s="9">
        <v>2</v>
      </c>
    </row>
    <row r="14" spans="1:16" x14ac:dyDescent="0.3">
      <c r="A14" t="s">
        <v>41</v>
      </c>
      <c r="B14" s="2">
        <f>Table133[[#This Row],[Finish]]-Table133[[#This Row],[Start]]</f>
        <v>2.8541666666666687E-2</v>
      </c>
      <c r="C14" s="10">
        <v>13</v>
      </c>
      <c r="D14">
        <v>3</v>
      </c>
      <c r="E14">
        <v>10</v>
      </c>
      <c r="F14" s="7">
        <v>1.7972222222222223</v>
      </c>
      <c r="G14" s="1">
        <v>1.8038773148148148</v>
      </c>
      <c r="H14" s="4">
        <f>Table133[[#This Row],[Swim finish]]-Table133[[#This Row],[Start]]</f>
        <v>6.6550925925925597E-3</v>
      </c>
      <c r="I14">
        <v>17</v>
      </c>
      <c r="J14" s="1">
        <v>1.8047800925925928</v>
      </c>
      <c r="K14" s="4">
        <f>Table133[[#This Row],[Run start]]-Table133[[#This Row],[Swim finish]]</f>
        <v>9.027777777779189E-4</v>
      </c>
      <c r="L14" s="9">
        <v>4</v>
      </c>
      <c r="M14" s="1">
        <v>1.825763888888889</v>
      </c>
      <c r="N14" s="4">
        <f>Table133[[#This Row],[Finish]]-Table133[[#This Row],[Run start]]</f>
        <v>2.0983796296296209E-2</v>
      </c>
      <c r="O14" s="9">
        <v>10</v>
      </c>
      <c r="P14" s="9">
        <v>2</v>
      </c>
    </row>
    <row r="15" spans="1:16" x14ac:dyDescent="0.3">
      <c r="A15" t="s">
        <v>28</v>
      </c>
      <c r="B15" s="2">
        <f>Table133[[#This Row],[Finish]]-Table133[[#This Row],[Start]]</f>
        <v>2.8877314814814925E-2</v>
      </c>
      <c r="C15" s="10">
        <v>14</v>
      </c>
      <c r="D15">
        <v>1</v>
      </c>
      <c r="E15">
        <v>3</v>
      </c>
      <c r="F15" s="7">
        <v>1.7916666666666665</v>
      </c>
      <c r="G15" s="1">
        <v>1.799398148148148</v>
      </c>
      <c r="H15" s="4">
        <f>Table133[[#This Row],[Swim finish]]-Table133[[#This Row],[Start]]</f>
        <v>7.7314814814815058E-3</v>
      </c>
      <c r="I15">
        <v>22</v>
      </c>
      <c r="J15" s="1">
        <v>1.8007870370370371</v>
      </c>
      <c r="K15" s="4">
        <f>Table133[[#This Row],[Run start]]-Table133[[#This Row],[Swim finish]]</f>
        <v>1.388888888889106E-3</v>
      </c>
      <c r="L15" s="9">
        <v>17</v>
      </c>
      <c r="M15" s="1">
        <v>1.8205439814814814</v>
      </c>
      <c r="N15" s="4">
        <f>Table133[[#This Row],[Finish]]-Table133[[#This Row],[Run start]]</f>
        <v>1.9756944444444313E-2</v>
      </c>
      <c r="O15" s="9">
        <v>6</v>
      </c>
      <c r="P15" s="9">
        <v>2</v>
      </c>
    </row>
    <row r="16" spans="1:16" x14ac:dyDescent="0.3">
      <c r="A16" t="s">
        <v>35</v>
      </c>
      <c r="B16" s="2">
        <f>Table133[[#This Row],[Finish]]-Table133[[#This Row],[Start]]</f>
        <v>3.052083333333333E-2</v>
      </c>
      <c r="C16" s="10">
        <v>15</v>
      </c>
      <c r="D16">
        <v>4</v>
      </c>
      <c r="E16">
        <v>16</v>
      </c>
      <c r="F16" s="7">
        <v>1.8</v>
      </c>
      <c r="G16" s="1">
        <v>1.8047800925925928</v>
      </c>
      <c r="H16" s="4">
        <f>Table133[[#This Row],[Swim finish]]-Table133[[#This Row],[Start]]</f>
        <v>4.7800925925927107E-3</v>
      </c>
      <c r="I16">
        <v>3</v>
      </c>
      <c r="J16" s="1">
        <v>1.8063078703703703</v>
      </c>
      <c r="K16" s="4">
        <f>Table133[[#This Row],[Run start]]-Table133[[#This Row],[Swim finish]]</f>
        <v>1.5277777777775725E-3</v>
      </c>
      <c r="L16" s="9">
        <v>20</v>
      </c>
      <c r="M16" s="1">
        <v>1.8305208333333334</v>
      </c>
      <c r="N16" s="4">
        <f>Table133[[#This Row],[Finish]]-Table133[[#This Row],[Run start]]</f>
        <v>2.4212962962963047E-2</v>
      </c>
      <c r="O16" s="9">
        <v>17</v>
      </c>
      <c r="P16" s="9">
        <v>2</v>
      </c>
    </row>
    <row r="17" spans="1:16" x14ac:dyDescent="0.3">
      <c r="A17" t="s">
        <v>44</v>
      </c>
      <c r="B17" s="2">
        <f>Table133[[#This Row],[Finish]]-Table133[[#This Row],[Start]]</f>
        <v>3.0798611111111374E-2</v>
      </c>
      <c r="C17" s="10">
        <v>16</v>
      </c>
      <c r="D17">
        <v>2</v>
      </c>
      <c r="E17">
        <v>5</v>
      </c>
      <c r="F17" s="7">
        <v>1.7944444444444443</v>
      </c>
      <c r="G17" s="1">
        <v>1.8001967592592591</v>
      </c>
      <c r="H17" s="4">
        <f>Table133[[#This Row],[Swim finish]]-Table133[[#This Row],[Start]]</f>
        <v>5.7523148148148628E-3</v>
      </c>
      <c r="I17">
        <v>9</v>
      </c>
      <c r="J17" s="1">
        <v>1.8025231481481483</v>
      </c>
      <c r="K17" s="4">
        <f>Table133[[#This Row],[Run start]]-Table133[[#This Row],[Swim finish]]</f>
        <v>2.3263888888891415E-3</v>
      </c>
      <c r="L17" s="9">
        <v>23</v>
      </c>
      <c r="M17" s="1">
        <v>1.8252430555555557</v>
      </c>
      <c r="N17" s="4">
        <f>Table133[[#This Row],[Finish]]-Table133[[#This Row],[Run start]]</f>
        <v>2.2719907407407369E-2</v>
      </c>
      <c r="O17" s="9">
        <v>15</v>
      </c>
      <c r="P17" s="9">
        <v>2</v>
      </c>
    </row>
    <row r="18" spans="1:16" x14ac:dyDescent="0.3">
      <c r="A18" t="s">
        <v>46</v>
      </c>
      <c r="B18" s="2">
        <f>Table133[[#This Row],[Finish]]-Table133[[#This Row],[Start]]</f>
        <v>3.2199074074074296E-2</v>
      </c>
      <c r="C18" s="10">
        <v>17</v>
      </c>
      <c r="D18">
        <v>2</v>
      </c>
      <c r="E18">
        <v>7</v>
      </c>
      <c r="F18" s="7">
        <v>1.7944444444444443</v>
      </c>
      <c r="G18" s="1">
        <v>1.8005902777777778</v>
      </c>
      <c r="H18" s="4">
        <f>Table133[[#This Row],[Swim finish]]-Table133[[#This Row],[Start]]</f>
        <v>6.1458333333335169E-3</v>
      </c>
      <c r="I18">
        <v>12</v>
      </c>
      <c r="J18" s="1">
        <v>1.8025231481481483</v>
      </c>
      <c r="K18" s="4">
        <f>Table133[[#This Row],[Run start]]-Table133[[#This Row],[Swim finish]]</f>
        <v>1.9328703703704875E-3</v>
      </c>
      <c r="L18" s="9">
        <v>22</v>
      </c>
      <c r="M18" s="1">
        <v>1.8266435185185186</v>
      </c>
      <c r="N18" s="4">
        <f>Table133[[#This Row],[Finish]]-Table133[[#This Row],[Run start]]</f>
        <v>2.4120370370370292E-2</v>
      </c>
      <c r="O18" s="9">
        <v>16</v>
      </c>
      <c r="P18" s="9">
        <v>2</v>
      </c>
    </row>
    <row r="19" spans="1:16" x14ac:dyDescent="0.3">
      <c r="A19" t="s">
        <v>47</v>
      </c>
      <c r="B19" s="2">
        <f>Table133[[#This Row],[Finish]]-Table133[[#This Row],[Start]]</f>
        <v>3.3935185185185457E-2</v>
      </c>
      <c r="C19" s="10">
        <v>18</v>
      </c>
      <c r="D19">
        <v>2</v>
      </c>
      <c r="E19">
        <v>8</v>
      </c>
      <c r="F19" s="7">
        <v>1.7944444444444443</v>
      </c>
      <c r="G19" s="1">
        <v>1.8004629629629629</v>
      </c>
      <c r="H19" s="4">
        <f>Table133[[#This Row],[Swim finish]]-Table133[[#This Row],[Start]]</f>
        <v>6.0185185185186452E-3</v>
      </c>
      <c r="I19">
        <v>11</v>
      </c>
      <c r="J19" s="1">
        <v>1.801412037037037</v>
      </c>
      <c r="K19" s="4">
        <f>Table133[[#This Row],[Run start]]-Table133[[#This Row],[Swim finish]]</f>
        <v>9.490740740740744E-4</v>
      </c>
      <c r="L19" s="9">
        <v>5</v>
      </c>
      <c r="M19" s="1">
        <v>1.8283796296296297</v>
      </c>
      <c r="N19" s="4">
        <f>Table133[[#This Row],[Finish]]-Table133[[#This Row],[Run start]]</f>
        <v>2.6967592592592737E-2</v>
      </c>
      <c r="O19" s="9">
        <v>20</v>
      </c>
      <c r="P19" s="9">
        <v>2</v>
      </c>
    </row>
    <row r="20" spans="1:16" x14ac:dyDescent="0.3">
      <c r="A20" t="s">
        <v>50</v>
      </c>
      <c r="B20" s="2">
        <f>Table133[[#This Row],[Finish]]-Table133[[#This Row],[Start]]</f>
        <v>3.4918981481481426E-2</v>
      </c>
      <c r="C20" s="10">
        <v>19</v>
      </c>
      <c r="D20">
        <v>3</v>
      </c>
      <c r="E20">
        <v>12</v>
      </c>
      <c r="F20" s="7">
        <v>1.7972222222222223</v>
      </c>
      <c r="G20" s="1">
        <v>1.8041898148148148</v>
      </c>
      <c r="H20" s="4">
        <f>Table133[[#This Row],[Swim finish]]-Table133[[#This Row],[Start]]</f>
        <v>6.9675925925924975E-3</v>
      </c>
      <c r="I20">
        <v>20</v>
      </c>
      <c r="J20" s="1">
        <v>1.8055324074074073</v>
      </c>
      <c r="K20" s="4">
        <f>Table133[[#This Row],[Run start]]-Table133[[#This Row],[Swim finish]]</f>
        <v>1.3425925925925064E-3</v>
      </c>
      <c r="L20" s="9">
        <v>14</v>
      </c>
      <c r="M20" s="1">
        <v>1.8321412037037037</v>
      </c>
      <c r="N20" s="4">
        <f>Table133[[#This Row],[Finish]]-Table133[[#This Row],[Run start]]</f>
        <v>2.6608796296296422E-2</v>
      </c>
      <c r="O20" s="9">
        <v>19</v>
      </c>
      <c r="P20" s="9">
        <v>2</v>
      </c>
    </row>
    <row r="21" spans="1:16" x14ac:dyDescent="0.3">
      <c r="A21" t="s">
        <v>53</v>
      </c>
      <c r="B21" s="2">
        <f>Table133[[#This Row],[Finish]]-Table133[[#This Row],[Start]]</f>
        <v>3.4918981481481426E-2</v>
      </c>
      <c r="C21" s="10">
        <v>20</v>
      </c>
      <c r="D21">
        <v>5</v>
      </c>
      <c r="E21">
        <v>18</v>
      </c>
      <c r="F21" s="7">
        <v>1.8027777777777778</v>
      </c>
      <c r="G21" s="1">
        <v>1.8089351851851851</v>
      </c>
      <c r="H21" s="4">
        <f>Table133[[#This Row],[Swim finish]]-Table133[[#This Row],[Start]]</f>
        <v>6.1574074074073337E-3</v>
      </c>
      <c r="I21">
        <v>13</v>
      </c>
      <c r="J21" s="1">
        <v>1.8103472222222221</v>
      </c>
      <c r="K21" s="4">
        <f>Table133[[#This Row],[Run start]]-Table133[[#This Row],[Swim finish]]</f>
        <v>1.4120370370369617E-3</v>
      </c>
      <c r="L21" s="9">
        <v>19</v>
      </c>
      <c r="M21" s="1">
        <v>1.8376967592592592</v>
      </c>
      <c r="N21" s="4">
        <f>Table133[[#This Row],[Finish]]-Table133[[#This Row],[Run start]]</f>
        <v>2.734953703703713E-2</v>
      </c>
      <c r="O21" s="9">
        <v>21</v>
      </c>
      <c r="P21" s="9">
        <v>2</v>
      </c>
    </row>
    <row r="22" spans="1:16" x14ac:dyDescent="0.3">
      <c r="A22" t="s">
        <v>55</v>
      </c>
      <c r="B22" s="2">
        <f>Table133[[#This Row],[Finish]]-Table133[[#This Row],[Start]]</f>
        <v>3.5023148148147998E-2</v>
      </c>
      <c r="C22" s="10">
        <v>21</v>
      </c>
      <c r="D22">
        <v>6</v>
      </c>
      <c r="E22">
        <v>24</v>
      </c>
      <c r="F22" s="7">
        <v>1.8055555555555556</v>
      </c>
      <c r="G22" s="1">
        <v>1.8124305555555555</v>
      </c>
      <c r="H22" s="4">
        <f>Table133[[#This Row],[Swim finish]]-Table133[[#This Row],[Start]]</f>
        <v>6.8749999999999645E-3</v>
      </c>
      <c r="I22">
        <v>19</v>
      </c>
      <c r="J22" s="1">
        <v>1.8142592592592592</v>
      </c>
      <c r="K22" s="4">
        <f>Table133[[#This Row],[Run start]]-Table133[[#This Row],[Swim finish]]</f>
        <v>1.8287037037036935E-3</v>
      </c>
      <c r="L22" s="9">
        <v>21</v>
      </c>
      <c r="M22" s="1">
        <v>1.8405787037037036</v>
      </c>
      <c r="N22" s="4">
        <f>Table133[[#This Row],[Finish]]-Table133[[#This Row],[Run start]]</f>
        <v>2.631944444444434E-2</v>
      </c>
      <c r="O22" s="9">
        <v>18</v>
      </c>
      <c r="P22" s="9">
        <v>2</v>
      </c>
    </row>
    <row r="23" spans="1:16" x14ac:dyDescent="0.3">
      <c r="A23" t="s">
        <v>34</v>
      </c>
      <c r="B23" s="2">
        <f>Table133[[#This Row],[Finish]]-Table133[[#This Row],[Start]]</f>
        <v>3.6481481481481559E-2</v>
      </c>
      <c r="C23" s="10">
        <v>22</v>
      </c>
      <c r="D23">
        <v>1</v>
      </c>
      <c r="E23">
        <v>2</v>
      </c>
      <c r="F23" s="7">
        <v>1.7916666666666665</v>
      </c>
      <c r="G23" s="1">
        <v>1.7995601851851852</v>
      </c>
      <c r="H23" s="4">
        <f>Table133[[#This Row],[Swim finish]]-Table133[[#This Row],[Start]]</f>
        <v>7.8935185185187162E-3</v>
      </c>
      <c r="I23">
        <v>23</v>
      </c>
      <c r="J23" s="1">
        <v>1.8006597222222223</v>
      </c>
      <c r="K23" s="4">
        <f>Table133[[#This Row],[Run start]]-Table133[[#This Row],[Swim finish]]</f>
        <v>1.0995370370370239E-3</v>
      </c>
      <c r="L23" s="9">
        <v>11</v>
      </c>
      <c r="M23" s="1">
        <v>1.8281481481481481</v>
      </c>
      <c r="N23" s="4">
        <f>Table133[[#This Row],[Finish]]-Table133[[#This Row],[Run start]]</f>
        <v>2.7488425925925819E-2</v>
      </c>
      <c r="O23" s="9">
        <v>22</v>
      </c>
      <c r="P23" s="9">
        <v>2</v>
      </c>
    </row>
    <row r="24" spans="1:16" x14ac:dyDescent="0.3">
      <c r="A24" t="s">
        <v>52</v>
      </c>
      <c r="B24" s="2">
        <f>Table133[[#This Row],[Finish]]-Table133[[#This Row],[Start]]</f>
        <v>3.6550925925926014E-2</v>
      </c>
      <c r="C24" s="10">
        <v>23</v>
      </c>
      <c r="D24">
        <v>4</v>
      </c>
      <c r="E24">
        <v>15</v>
      </c>
      <c r="F24" s="7">
        <v>1.8</v>
      </c>
      <c r="G24" s="1">
        <v>1.8065162037037037</v>
      </c>
      <c r="H24" s="4">
        <f>Table133[[#This Row],[Swim finish]]-Table133[[#This Row],[Start]]</f>
        <v>6.5162037037036491E-3</v>
      </c>
      <c r="I24">
        <v>16</v>
      </c>
      <c r="J24" s="1">
        <v>1.8079050925925926</v>
      </c>
      <c r="K24" s="4">
        <f>Table133[[#This Row],[Run start]]-Table133[[#This Row],[Swim finish]]</f>
        <v>1.388888888888884E-3</v>
      </c>
      <c r="L24" s="9">
        <v>16</v>
      </c>
      <c r="M24" s="1">
        <v>1.8365509259259261</v>
      </c>
      <c r="N24" s="4">
        <f>Table133[[#This Row],[Finish]]-Table133[[#This Row],[Run start]]</f>
        <v>2.8645833333333481E-2</v>
      </c>
      <c r="O24" s="9">
        <v>23</v>
      </c>
      <c r="P24" s="9">
        <v>2</v>
      </c>
    </row>
    <row r="25" spans="1:16" x14ac:dyDescent="0.3">
      <c r="A25" t="s">
        <v>33</v>
      </c>
      <c r="B25" s="5" t="s">
        <v>38</v>
      </c>
      <c r="C25" s="3"/>
      <c r="D25">
        <v>4</v>
      </c>
      <c r="E25">
        <v>13</v>
      </c>
      <c r="F25" s="8" t="s">
        <v>38</v>
      </c>
      <c r="H25" s="4"/>
      <c r="J25" s="1"/>
      <c r="K25" s="4"/>
      <c r="M25" s="1"/>
      <c r="N25" s="4"/>
      <c r="P25" s="9">
        <v>2</v>
      </c>
    </row>
    <row r="29" spans="1:16" x14ac:dyDescent="0.3">
      <c r="A29" s="11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B7E6C-D96B-48A9-BBD2-32398D4C6B43}">
  <dimension ref="A1:P27"/>
  <sheetViews>
    <sheetView zoomScaleNormal="100" workbookViewId="0">
      <selection activeCell="D44" sqref="D44"/>
    </sheetView>
  </sheetViews>
  <sheetFormatPr defaultRowHeight="14.4" x14ac:dyDescent="0.3"/>
  <cols>
    <col min="1" max="1" width="23.5546875" bestFit="1" customWidth="1"/>
    <col min="2" max="2" width="13.44140625" bestFit="1" customWidth="1"/>
    <col min="3" max="3" width="16.5546875" bestFit="1" customWidth="1"/>
    <col min="4" max="4" width="12.21875" bestFit="1" customWidth="1"/>
    <col min="5" max="5" width="14.6640625" bestFit="1" customWidth="1"/>
    <col min="6" max="6" width="11.77734375" style="1" bestFit="1" customWidth="1"/>
    <col min="7" max="7" width="13" style="1" bestFit="1" customWidth="1"/>
    <col min="8" max="8" width="12.33203125" style="1" bestFit="1" customWidth="1"/>
    <col min="9" max="9" width="15.6640625" bestFit="1" customWidth="1"/>
    <col min="10" max="10" width="11.109375" bestFit="1" customWidth="1"/>
    <col min="11" max="11" width="16.5546875" bestFit="1" customWidth="1"/>
    <col min="12" max="12" width="19.88671875" bestFit="1" customWidth="1"/>
    <col min="13" max="13" width="12" bestFit="1" customWidth="1"/>
    <col min="14" max="14" width="11" bestFit="1" customWidth="1"/>
    <col min="15" max="15" width="14.33203125" bestFit="1" customWidth="1"/>
    <col min="16" max="16" width="11" bestFit="1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39</v>
      </c>
      <c r="G1" s="1" t="s">
        <v>5</v>
      </c>
      <c r="H1" s="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40</v>
      </c>
      <c r="O1" t="s">
        <v>12</v>
      </c>
      <c r="P1" t="s">
        <v>56</v>
      </c>
    </row>
    <row r="2" spans="1:16" x14ac:dyDescent="0.3">
      <c r="A2" t="s">
        <v>13</v>
      </c>
      <c r="B2" s="2">
        <f>Table13[[#This Row],[Finish]]-Table13[[#This Row],[Start]]</f>
        <v>2.2303240740740859E-2</v>
      </c>
      <c r="C2" s="3">
        <v>1</v>
      </c>
      <c r="D2">
        <v>6</v>
      </c>
      <c r="E2">
        <v>25</v>
      </c>
      <c r="F2" s="1">
        <v>1.8</v>
      </c>
      <c r="G2" s="1">
        <v>1.8053472222222222</v>
      </c>
      <c r="H2" s="4">
        <f>Table13[[#This Row],[Swim finish]]-Table13[[#This Row],[Start]]</f>
        <v>5.3472222222221699E-3</v>
      </c>
      <c r="I2">
        <v>12</v>
      </c>
      <c r="J2" s="1">
        <v>1.8060879629629629</v>
      </c>
      <c r="K2" s="4">
        <f>Table13[[#This Row],[Run start]]-Table13[[#This Row],[Swim finish]]</f>
        <v>7.407407407407085E-4</v>
      </c>
      <c r="L2">
        <v>4</v>
      </c>
      <c r="M2" s="1">
        <v>1.8223032407407409</v>
      </c>
      <c r="N2" s="4">
        <f>Table13[[#This Row],[Finish]]-Table13[[#This Row],[Run start]]</f>
        <v>1.6215277777777981E-2</v>
      </c>
      <c r="O2">
        <v>1</v>
      </c>
      <c r="P2">
        <v>1</v>
      </c>
    </row>
    <row r="3" spans="1:16" x14ac:dyDescent="0.3">
      <c r="A3" t="s">
        <v>14</v>
      </c>
      <c r="B3" s="2">
        <f>Table13[[#This Row],[Finish]]-Table13[[#This Row],[Start]]</f>
        <v>2.3101851851851762E-2</v>
      </c>
      <c r="C3" s="3">
        <v>2</v>
      </c>
      <c r="D3">
        <v>4</v>
      </c>
      <c r="E3">
        <v>14</v>
      </c>
      <c r="F3" s="1">
        <v>1.7958333333333334</v>
      </c>
      <c r="G3" s="1">
        <v>1.8011342592592592</v>
      </c>
      <c r="H3" s="4">
        <f>Table13[[#This Row],[Swim finish]]-Table13[[#This Row],[Start]]</f>
        <v>5.3009259259257924E-3</v>
      </c>
      <c r="I3">
        <v>11</v>
      </c>
      <c r="J3" s="1">
        <v>1.8020138888888888</v>
      </c>
      <c r="K3" s="4">
        <f>Table13[[#This Row],[Run start]]-Table13[[#This Row],[Swim finish]]</f>
        <v>8.796296296296191E-4</v>
      </c>
      <c r="L3">
        <v>9</v>
      </c>
      <c r="M3" s="1">
        <v>1.8189351851851852</v>
      </c>
      <c r="N3" s="4">
        <f>Table13[[#This Row],[Finish]]-Table13[[#This Row],[Run start]]</f>
        <v>1.6921296296296351E-2</v>
      </c>
      <c r="O3">
        <v>2</v>
      </c>
      <c r="P3">
        <v>1</v>
      </c>
    </row>
    <row r="4" spans="1:16" x14ac:dyDescent="0.3">
      <c r="A4" t="s">
        <v>15</v>
      </c>
      <c r="B4" s="2">
        <f>Table13[[#This Row],[Finish]]-Table13[[#This Row],[Start]]</f>
        <v>2.4259259259259203E-2</v>
      </c>
      <c r="C4" s="3">
        <v>3</v>
      </c>
      <c r="D4">
        <v>4</v>
      </c>
      <c r="E4">
        <v>15</v>
      </c>
      <c r="F4" s="1">
        <v>1.7958333333333334</v>
      </c>
      <c r="G4" s="1">
        <v>1.8016203703703704</v>
      </c>
      <c r="H4" s="4">
        <f>Table13[[#This Row],[Swim finish]]-Table13[[#This Row],[Start]]</f>
        <v>5.7870370370369795E-3</v>
      </c>
      <c r="I4">
        <v>15</v>
      </c>
      <c r="J4" s="1">
        <v>1.8021990740740741</v>
      </c>
      <c r="K4" s="4">
        <f>Table13[[#This Row],[Run start]]-Table13[[#This Row],[Swim finish]]</f>
        <v>5.7870370370372015E-4</v>
      </c>
      <c r="L4">
        <v>1</v>
      </c>
      <c r="M4" s="1">
        <v>1.8200925925925926</v>
      </c>
      <c r="N4" s="4">
        <f>Table13[[#This Row],[Finish]]-Table13[[#This Row],[Run start]]</f>
        <v>1.7893518518518503E-2</v>
      </c>
      <c r="O4">
        <v>3</v>
      </c>
      <c r="P4">
        <v>1</v>
      </c>
    </row>
    <row r="5" spans="1:16" x14ac:dyDescent="0.3">
      <c r="A5" t="s">
        <v>16</v>
      </c>
      <c r="B5" s="2">
        <f>Table13[[#This Row],[Finish]]-Table13[[#This Row],[Start]]</f>
        <v>2.4467592592592569E-2</v>
      </c>
      <c r="C5" s="3">
        <v>4</v>
      </c>
      <c r="D5">
        <v>6</v>
      </c>
      <c r="E5">
        <v>21</v>
      </c>
      <c r="F5" s="1">
        <v>1.7986111111111112</v>
      </c>
      <c r="G5" s="1">
        <v>1.8034027777777779</v>
      </c>
      <c r="H5" s="4">
        <f>Table13[[#This Row],[Swim finish]]-Table13[[#This Row],[Start]]</f>
        <v>4.7916666666667496E-3</v>
      </c>
      <c r="I5">
        <v>4</v>
      </c>
      <c r="J5" s="1">
        <v>1.8048148148148146</v>
      </c>
      <c r="K5" s="4">
        <f>Table13[[#This Row],[Run start]]-Table13[[#This Row],[Swim finish]]</f>
        <v>1.4120370370367397E-3</v>
      </c>
      <c r="L5">
        <v>19</v>
      </c>
      <c r="M5" s="1">
        <v>1.8230787037037037</v>
      </c>
      <c r="N5" s="4">
        <f>Table13[[#This Row],[Finish]]-Table13[[#This Row],[Run start]]</f>
        <v>1.8263888888889079E-2</v>
      </c>
      <c r="O5">
        <v>5</v>
      </c>
      <c r="P5">
        <v>1</v>
      </c>
    </row>
    <row r="6" spans="1:16" x14ac:dyDescent="0.3">
      <c r="A6" t="s">
        <v>17</v>
      </c>
      <c r="B6" s="2">
        <f>Table13[[#This Row],[Finish]]-Table13[[#This Row],[Start]]</f>
        <v>2.4756944444444429E-2</v>
      </c>
      <c r="C6" s="3">
        <v>5</v>
      </c>
      <c r="D6">
        <v>6</v>
      </c>
      <c r="E6">
        <v>22</v>
      </c>
      <c r="F6" s="1">
        <v>1.7986111111111112</v>
      </c>
      <c r="G6" s="1">
        <v>1.8033217592592594</v>
      </c>
      <c r="H6" s="4">
        <f>Table13[[#This Row],[Swim finish]]-Table13[[#This Row],[Start]]</f>
        <v>4.7106481481482554E-3</v>
      </c>
      <c r="I6">
        <v>3</v>
      </c>
      <c r="J6" s="1">
        <v>1.8040972222222222</v>
      </c>
      <c r="K6" s="4">
        <f>Table13[[#This Row],[Run start]]-Table13[[#This Row],[Swim finish]]</f>
        <v>7.7546296296282513E-4</v>
      </c>
      <c r="L6">
        <v>6</v>
      </c>
      <c r="M6" s="1">
        <v>1.8233680555555556</v>
      </c>
      <c r="N6" s="4">
        <f>Table13[[#This Row],[Finish]]-Table13[[#This Row],[Run start]]</f>
        <v>1.9270833333333348E-2</v>
      </c>
      <c r="O6">
        <v>6</v>
      </c>
      <c r="P6">
        <v>1</v>
      </c>
    </row>
    <row r="7" spans="1:16" x14ac:dyDescent="0.3">
      <c r="A7" t="s">
        <v>18</v>
      </c>
      <c r="B7" s="2">
        <f>Table13[[#This Row],[Finish]]-Table13[[#This Row],[Start]]</f>
        <v>2.5740740740740842E-2</v>
      </c>
      <c r="C7" s="3">
        <v>6</v>
      </c>
      <c r="D7">
        <v>5</v>
      </c>
      <c r="E7">
        <v>18</v>
      </c>
      <c r="F7" s="1">
        <v>1.7972222222222223</v>
      </c>
      <c r="G7" s="1">
        <v>1.8021296296296296</v>
      </c>
      <c r="H7" s="4">
        <f>Table13[[#This Row],[Swim finish]]-Table13[[#This Row],[Start]]</f>
        <v>4.9074074074073604E-3</v>
      </c>
      <c r="I7">
        <v>8</v>
      </c>
      <c r="J7" s="1">
        <v>1.8029282407407408</v>
      </c>
      <c r="K7" s="4">
        <f>Table13[[#This Row],[Run start]]-Table13[[#This Row],[Swim finish]]</f>
        <v>7.9861111111112493E-4</v>
      </c>
      <c r="L7">
        <v>8</v>
      </c>
      <c r="M7" s="1">
        <v>1.8229629629629631</v>
      </c>
      <c r="N7" s="4">
        <f>Table13[[#This Row],[Finish]]-Table13[[#This Row],[Run start]]</f>
        <v>2.0034722222222356E-2</v>
      </c>
      <c r="O7">
        <v>8</v>
      </c>
      <c r="P7">
        <v>1</v>
      </c>
    </row>
    <row r="8" spans="1:16" x14ac:dyDescent="0.3">
      <c r="A8" t="s">
        <v>19</v>
      </c>
      <c r="B8" s="2">
        <f>Table13[[#This Row],[Finish]]-Table13[[#This Row],[Start]]</f>
        <v>2.5949074074073986E-2</v>
      </c>
      <c r="C8" s="3">
        <v>7</v>
      </c>
      <c r="D8">
        <v>4</v>
      </c>
      <c r="E8">
        <v>13</v>
      </c>
      <c r="F8" s="1">
        <v>1.7958333333333334</v>
      </c>
      <c r="G8" s="1">
        <v>1.8011226851851851</v>
      </c>
      <c r="H8" s="4">
        <f>Table13[[#This Row],[Swim finish]]-Table13[[#This Row],[Start]]</f>
        <v>5.2893518518517535E-3</v>
      </c>
      <c r="I8">
        <v>10</v>
      </c>
      <c r="J8" s="1">
        <v>1.8020370370370369</v>
      </c>
      <c r="K8" s="4">
        <f>Table13[[#This Row],[Run start]]-Table13[[#This Row],[Swim finish]]</f>
        <v>9.1435185185173573E-4</v>
      </c>
      <c r="L8">
        <v>10</v>
      </c>
      <c r="M8" s="1">
        <v>1.8217824074074074</v>
      </c>
      <c r="N8" s="4">
        <f>Table13[[#This Row],[Finish]]-Table13[[#This Row],[Run start]]</f>
        <v>1.9745370370370496E-2</v>
      </c>
      <c r="O8">
        <v>7</v>
      </c>
      <c r="P8">
        <v>1</v>
      </c>
    </row>
    <row r="9" spans="1:16" x14ac:dyDescent="0.3">
      <c r="A9" t="s">
        <v>20</v>
      </c>
      <c r="B9" s="2">
        <f>Table13[[#This Row],[Finish]]-Table13[[#This Row],[Start]]</f>
        <v>2.6053240740740558E-2</v>
      </c>
      <c r="C9" s="3">
        <v>8</v>
      </c>
      <c r="D9">
        <v>5</v>
      </c>
      <c r="E9">
        <v>20</v>
      </c>
      <c r="F9" s="1">
        <v>1.7972222222222223</v>
      </c>
      <c r="G9" s="1">
        <v>1.8020370370370369</v>
      </c>
      <c r="H9" s="4">
        <f>Table13[[#This Row],[Swim finish]]-Table13[[#This Row],[Start]]</f>
        <v>4.8148148148146053E-3</v>
      </c>
      <c r="I9">
        <v>6</v>
      </c>
      <c r="J9" s="1">
        <v>1.8027083333333334</v>
      </c>
      <c r="K9" s="4">
        <f>Table13[[#This Row],[Run start]]-Table13[[#This Row],[Swim finish]]</f>
        <v>6.7129629629647525E-4</v>
      </c>
      <c r="L9">
        <v>2</v>
      </c>
      <c r="M9" s="1">
        <v>1.8232754629629628</v>
      </c>
      <c r="N9" s="4">
        <f>Table13[[#This Row],[Finish]]-Table13[[#This Row],[Run start]]</f>
        <v>2.0567129629629477E-2</v>
      </c>
      <c r="O9">
        <v>10</v>
      </c>
      <c r="P9">
        <v>1</v>
      </c>
    </row>
    <row r="10" spans="1:16" x14ac:dyDescent="0.3">
      <c r="A10" t="s">
        <v>21</v>
      </c>
      <c r="B10" s="2">
        <f>Table13[[#This Row],[Finish]]-Table13[[#This Row],[Start]]</f>
        <v>2.6076388888889079E-2</v>
      </c>
      <c r="C10" s="3">
        <v>9</v>
      </c>
      <c r="D10">
        <v>1</v>
      </c>
      <c r="E10">
        <v>4</v>
      </c>
      <c r="F10" s="1">
        <v>1.7916666666666665</v>
      </c>
      <c r="G10" s="1">
        <v>1.799074074074074</v>
      </c>
      <c r="H10" s="4">
        <f>Table13[[#This Row],[Swim finish]]-Table13[[#This Row],[Start]]</f>
        <v>7.4074074074075291E-3</v>
      </c>
      <c r="I10">
        <v>23</v>
      </c>
      <c r="J10" s="1">
        <v>1.7998379629629628</v>
      </c>
      <c r="K10" s="4">
        <f>Table13[[#This Row],[Run start]]-Table13[[#This Row],[Swim finish]]</f>
        <v>7.6388888888878625E-4</v>
      </c>
      <c r="L10">
        <v>5</v>
      </c>
      <c r="M10" s="1">
        <v>1.8177430555555556</v>
      </c>
      <c r="N10" s="4">
        <f>Table13[[#This Row],[Finish]]-Table13[[#This Row],[Run start]]</f>
        <v>1.7905092592592764E-2</v>
      </c>
      <c r="O10">
        <v>4</v>
      </c>
      <c r="P10">
        <v>1</v>
      </c>
    </row>
    <row r="11" spans="1:16" x14ac:dyDescent="0.3">
      <c r="A11" t="s">
        <v>22</v>
      </c>
      <c r="B11" s="2">
        <f>Table13[[#This Row],[Finish]]-Table13[[#This Row],[Start]]</f>
        <v>2.6296296296296262E-2</v>
      </c>
      <c r="C11" s="3">
        <v>10</v>
      </c>
      <c r="D11">
        <v>5</v>
      </c>
      <c r="E11">
        <v>19</v>
      </c>
      <c r="F11" s="1">
        <v>1.7972222222222223</v>
      </c>
      <c r="G11" s="1">
        <v>1.8012847222222224</v>
      </c>
      <c r="H11" s="4">
        <f>Table13[[#This Row],[Swim finish]]-Table13[[#This Row],[Start]]</f>
        <v>4.0625000000000799E-3</v>
      </c>
      <c r="I11">
        <v>2</v>
      </c>
      <c r="J11" s="1">
        <v>1.8022222222222222</v>
      </c>
      <c r="K11" s="4">
        <f>Table13[[#This Row],[Run start]]-Table13[[#This Row],[Swim finish]]</f>
        <v>9.3749999999981348E-4</v>
      </c>
      <c r="L11">
        <v>11</v>
      </c>
      <c r="M11" s="1">
        <v>1.8235185185185185</v>
      </c>
      <c r="N11" s="4">
        <f>Table13[[#This Row],[Finish]]-Table13[[#This Row],[Run start]]</f>
        <v>2.1296296296296369E-2</v>
      </c>
      <c r="O11">
        <v>13</v>
      </c>
      <c r="P11">
        <v>1</v>
      </c>
    </row>
    <row r="12" spans="1:16" x14ac:dyDescent="0.3">
      <c r="A12" t="s">
        <v>23</v>
      </c>
      <c r="B12" s="2">
        <f>Table13[[#This Row],[Finish]]-Table13[[#This Row],[Start]]</f>
        <v>2.7604166666666652E-2</v>
      </c>
      <c r="C12" s="3">
        <v>11</v>
      </c>
      <c r="D12">
        <v>4</v>
      </c>
      <c r="E12">
        <v>16</v>
      </c>
      <c r="F12" s="1">
        <v>1.7958333333333334</v>
      </c>
      <c r="G12" s="1">
        <v>1.8006597222222223</v>
      </c>
      <c r="H12" s="4">
        <f>Table13[[#This Row],[Swim finish]]-Table13[[#This Row],[Start]]</f>
        <v>4.8263888888888662E-3</v>
      </c>
      <c r="I12">
        <v>7</v>
      </c>
      <c r="J12" s="1">
        <v>1.8018055555555557</v>
      </c>
      <c r="K12" s="4">
        <f>Table13[[#This Row],[Run start]]-Table13[[#This Row],[Swim finish]]</f>
        <v>1.1458333333334014E-3</v>
      </c>
      <c r="L12">
        <v>14</v>
      </c>
      <c r="M12" s="1">
        <v>1.8234375</v>
      </c>
      <c r="N12" s="4">
        <f>Table13[[#This Row],[Finish]]-Table13[[#This Row],[Run start]]</f>
        <v>2.1631944444444384E-2</v>
      </c>
      <c r="O12">
        <v>16</v>
      </c>
      <c r="P12">
        <v>1</v>
      </c>
    </row>
    <row r="13" spans="1:16" x14ac:dyDescent="0.3">
      <c r="A13" t="s">
        <v>24</v>
      </c>
      <c r="B13" s="2">
        <f>Table13[[#This Row],[Finish]]-Table13[[#This Row],[Start]]</f>
        <v>2.7673611111111107E-2</v>
      </c>
      <c r="C13" s="3">
        <v>12</v>
      </c>
      <c r="D13">
        <v>6</v>
      </c>
      <c r="E13">
        <v>23</v>
      </c>
      <c r="F13" s="1">
        <v>1.7986111111111112</v>
      </c>
      <c r="G13" s="1">
        <v>1.8023032407407409</v>
      </c>
      <c r="H13" s="4">
        <f>Table13[[#This Row],[Swim finish]]-Table13[[#This Row],[Start]]</f>
        <v>3.6921296296297257E-3</v>
      </c>
      <c r="I13">
        <v>1</v>
      </c>
      <c r="J13" s="1">
        <v>1.8032407407407407</v>
      </c>
      <c r="K13" s="4">
        <f>Table13[[#This Row],[Run start]]-Table13[[#This Row],[Swim finish]]</f>
        <v>9.3749999999981348E-4</v>
      </c>
      <c r="L13">
        <v>12</v>
      </c>
      <c r="M13" s="1">
        <v>1.8262847222222223</v>
      </c>
      <c r="N13" s="4">
        <f>Table13[[#This Row],[Finish]]-Table13[[#This Row],[Run start]]</f>
        <v>2.3043981481481568E-2</v>
      </c>
      <c r="O13">
        <v>18</v>
      </c>
      <c r="P13">
        <v>1</v>
      </c>
    </row>
    <row r="14" spans="1:16" x14ac:dyDescent="0.3">
      <c r="A14" t="s">
        <v>41</v>
      </c>
      <c r="B14" s="2">
        <f>Table13[[#This Row],[Finish]]-Table13[[#This Row],[Start]]</f>
        <v>2.8240740740740566E-2</v>
      </c>
      <c r="C14" s="3">
        <v>13</v>
      </c>
      <c r="D14">
        <v>2</v>
      </c>
      <c r="E14">
        <v>5</v>
      </c>
      <c r="F14" s="1">
        <v>1.7930555555555556</v>
      </c>
      <c r="G14" s="1">
        <v>1.7998148148148148</v>
      </c>
      <c r="H14" s="4">
        <f>Table13[[#This Row],[Swim finish]]-Table13[[#This Row],[Start]]</f>
        <v>6.7592592592591316E-3</v>
      </c>
      <c r="I14">
        <v>22</v>
      </c>
      <c r="J14" s="1">
        <v>1.800497685185185</v>
      </c>
      <c r="K14" s="4">
        <f>Table13[[#This Row],[Run start]]-Table13[[#This Row],[Swim finish]]</f>
        <v>6.8287037037029208E-4</v>
      </c>
      <c r="L14">
        <v>3</v>
      </c>
      <c r="M14" s="1">
        <v>1.8212962962962962</v>
      </c>
      <c r="N14" s="4">
        <f>Table13[[#This Row],[Finish]]-Table13[[#This Row],[Run start]]</f>
        <v>2.0798611111111143E-2</v>
      </c>
      <c r="O14">
        <v>11</v>
      </c>
      <c r="P14">
        <v>1</v>
      </c>
    </row>
    <row r="15" spans="1:16" x14ac:dyDescent="0.3">
      <c r="A15" t="s">
        <v>25</v>
      </c>
      <c r="B15" s="2">
        <f>Table13[[#This Row],[Finish]]-Table13[[#This Row],[Start]]</f>
        <v>2.8391203703703738E-2</v>
      </c>
      <c r="C15" s="3">
        <v>14</v>
      </c>
      <c r="D15">
        <v>3</v>
      </c>
      <c r="E15">
        <v>12</v>
      </c>
      <c r="F15" s="1">
        <v>1.7944444444444443</v>
      </c>
      <c r="G15" s="1">
        <v>1.7995254629629631</v>
      </c>
      <c r="H15" s="4">
        <f>Table13[[#This Row],[Swim finish]]-Table13[[#This Row],[Start]]</f>
        <v>5.0810185185188317E-3</v>
      </c>
      <c r="I15">
        <v>9</v>
      </c>
      <c r="J15" s="1">
        <v>1.8006597222222223</v>
      </c>
      <c r="K15" s="4">
        <f>Table13[[#This Row],[Run start]]-Table13[[#This Row],[Swim finish]]</f>
        <v>1.1342592592591405E-3</v>
      </c>
      <c r="L15">
        <v>13</v>
      </c>
      <c r="M15" s="1">
        <v>1.822835648148148</v>
      </c>
      <c r="N15" s="4">
        <f>Table13[[#This Row],[Finish]]-Table13[[#This Row],[Run start]]</f>
        <v>2.2175925925925766E-2</v>
      </c>
      <c r="O15">
        <v>17</v>
      </c>
      <c r="P15">
        <v>1</v>
      </c>
    </row>
    <row r="16" spans="1:16" x14ac:dyDescent="0.3">
      <c r="A16" t="s">
        <v>26</v>
      </c>
      <c r="B16" s="2">
        <f>Table13[[#This Row],[Finish]]-Table13[[#This Row],[Start]]</f>
        <v>2.8449074074074154E-2</v>
      </c>
      <c r="C16" s="3">
        <v>15</v>
      </c>
      <c r="D16">
        <v>7</v>
      </c>
      <c r="E16">
        <v>24</v>
      </c>
      <c r="F16" s="1">
        <v>1.7986111111111112</v>
      </c>
      <c r="G16" s="1">
        <v>1.8041087962962963</v>
      </c>
      <c r="H16" s="4">
        <f>Table13[[#This Row],[Swim finish]]-Table13[[#This Row],[Start]]</f>
        <v>5.4976851851851194E-3</v>
      </c>
      <c r="I16">
        <v>13</v>
      </c>
      <c r="J16" s="1">
        <v>1.8055208333333335</v>
      </c>
      <c r="K16" s="4">
        <f>Table13[[#This Row],[Run start]]-Table13[[#This Row],[Swim finish]]</f>
        <v>1.4120370370371838E-3</v>
      </c>
      <c r="L16">
        <v>21</v>
      </c>
      <c r="M16" s="1">
        <v>1.8270601851851853</v>
      </c>
      <c r="N16" s="4">
        <f>Table13[[#This Row],[Finish]]-Table13[[#This Row],[Run start]]</f>
        <v>2.1539351851851851E-2</v>
      </c>
      <c r="O16">
        <v>14</v>
      </c>
      <c r="P16">
        <v>1</v>
      </c>
    </row>
    <row r="17" spans="1:16" x14ac:dyDescent="0.3">
      <c r="A17" t="s">
        <v>43</v>
      </c>
      <c r="B17" s="2">
        <f>Table13[[#This Row],[Finish]]-Table13[[#This Row],[Start]]</f>
        <v>2.8703703703703898E-2</v>
      </c>
      <c r="C17" s="3">
        <v>16</v>
      </c>
      <c r="D17">
        <v>1</v>
      </c>
      <c r="E17">
        <v>3</v>
      </c>
      <c r="F17" s="1">
        <v>1.7916666666666665</v>
      </c>
      <c r="G17" s="1">
        <v>1.7978356481481481</v>
      </c>
      <c r="H17" s="4">
        <f>Table13[[#This Row],[Swim finish]]-Table13[[#This Row],[Start]]</f>
        <v>6.1689814814815946E-3</v>
      </c>
      <c r="I17">
        <v>20</v>
      </c>
      <c r="J17" s="1">
        <v>1.7994444444444444</v>
      </c>
      <c r="K17" s="4">
        <f>Table13[[#This Row],[Run start]]-Table13[[#This Row],[Swim finish]]</f>
        <v>1.6087962962962887E-3</v>
      </c>
      <c r="L17">
        <v>23</v>
      </c>
      <c r="M17" s="1">
        <v>1.8203703703703704</v>
      </c>
      <c r="N17" s="4">
        <f>Table13[[#This Row],[Finish]]-Table13[[#This Row],[Run start]]</f>
        <v>2.0925925925926014E-2</v>
      </c>
      <c r="O17">
        <v>12</v>
      </c>
      <c r="P17">
        <v>1</v>
      </c>
    </row>
    <row r="18" spans="1:16" x14ac:dyDescent="0.3">
      <c r="A18" t="s">
        <v>27</v>
      </c>
      <c r="B18" s="2">
        <f>Table13[[#This Row],[Finish]]-Table13[[#This Row],[Start]]</f>
        <v>2.8865740740740664E-2</v>
      </c>
      <c r="C18" s="3">
        <v>17</v>
      </c>
      <c r="D18">
        <v>5</v>
      </c>
      <c r="E18">
        <v>17</v>
      </c>
      <c r="F18" s="1">
        <v>1.7972222222222223</v>
      </c>
      <c r="G18" s="1">
        <v>1.8027893518518519</v>
      </c>
      <c r="H18" s="4">
        <f>Table13[[#This Row],[Swim finish]]-Table13[[#This Row],[Start]]</f>
        <v>5.5671296296295747E-3</v>
      </c>
      <c r="I18">
        <v>14</v>
      </c>
      <c r="J18" s="1">
        <v>1.8044791666666666</v>
      </c>
      <c r="K18" s="4">
        <f>Table13[[#This Row],[Run start]]-Table13[[#This Row],[Swim finish]]</f>
        <v>1.6898148148147829E-3</v>
      </c>
      <c r="L18">
        <v>24</v>
      </c>
      <c r="M18" s="1">
        <v>1.8260879629629629</v>
      </c>
      <c r="N18" s="4">
        <f>Table13[[#This Row],[Finish]]-Table13[[#This Row],[Run start]]</f>
        <v>2.1608796296296306E-2</v>
      </c>
      <c r="O18">
        <v>15</v>
      </c>
      <c r="P18">
        <v>1</v>
      </c>
    </row>
    <row r="19" spans="1:16" x14ac:dyDescent="0.3">
      <c r="A19" t="s">
        <v>28</v>
      </c>
      <c r="B19" s="2">
        <f>Table13[[#This Row],[Finish]]-Table13[[#This Row],[Start]]</f>
        <v>2.9131944444444446E-2</v>
      </c>
      <c r="C19" s="3">
        <v>18</v>
      </c>
      <c r="D19">
        <v>1</v>
      </c>
      <c r="E19">
        <v>2</v>
      </c>
      <c r="F19" s="1">
        <v>1.7916666666666665</v>
      </c>
      <c r="G19" s="1">
        <v>1.7994444444444444</v>
      </c>
      <c r="H19" s="4">
        <f>Table13[[#This Row],[Swim finish]]-Table13[[#This Row],[Start]]</f>
        <v>7.7777777777778834E-3</v>
      </c>
      <c r="I19">
        <v>24</v>
      </c>
      <c r="J19" s="1">
        <v>1.8006828703703703</v>
      </c>
      <c r="K19" s="4">
        <f>Table13[[#This Row],[Run start]]-Table13[[#This Row],[Swim finish]]</f>
        <v>1.2384259259259345E-3</v>
      </c>
      <c r="L19">
        <v>17</v>
      </c>
      <c r="M19" s="1">
        <v>1.820798611111111</v>
      </c>
      <c r="N19" s="4">
        <f>Table13[[#This Row],[Finish]]-Table13[[#This Row],[Run start]]</f>
        <v>2.0115740740740629E-2</v>
      </c>
      <c r="O19">
        <v>9</v>
      </c>
      <c r="P19">
        <v>1</v>
      </c>
    </row>
    <row r="20" spans="1:16" x14ac:dyDescent="0.3">
      <c r="A20" t="s">
        <v>29</v>
      </c>
      <c r="B20" s="2">
        <f>Table13[[#This Row],[Finish]]-Table13[[#This Row],[Start]]</f>
        <v>3.0625000000000124E-2</v>
      </c>
      <c r="C20" s="3">
        <v>19</v>
      </c>
      <c r="D20">
        <v>3</v>
      </c>
      <c r="E20">
        <v>11</v>
      </c>
      <c r="F20" s="1">
        <v>1.7944444444444443</v>
      </c>
      <c r="G20" s="1">
        <v>1.8002777777777776</v>
      </c>
      <c r="H20" s="4">
        <f>Table13[[#This Row],[Swim finish]]-Table13[[#This Row],[Start]]</f>
        <v>5.833333333333357E-3</v>
      </c>
      <c r="I20">
        <v>16</v>
      </c>
      <c r="J20" s="1">
        <v>1.8015046296296298</v>
      </c>
      <c r="K20" s="4">
        <f>Table13[[#This Row],[Run start]]-Table13[[#This Row],[Swim finish]]</f>
        <v>1.2268518518521176E-3</v>
      </c>
      <c r="L20">
        <v>16</v>
      </c>
      <c r="M20" s="1">
        <v>1.8250694444444444</v>
      </c>
      <c r="N20" s="4">
        <f>Table13[[#This Row],[Finish]]-Table13[[#This Row],[Run start]]</f>
        <v>2.356481481481465E-2</v>
      </c>
      <c r="O20">
        <v>19</v>
      </c>
      <c r="P20">
        <v>1</v>
      </c>
    </row>
    <row r="21" spans="1:16" x14ac:dyDescent="0.3">
      <c r="A21" t="s">
        <v>30</v>
      </c>
      <c r="B21" s="2">
        <f>Table13[[#This Row],[Finish]]-Table13[[#This Row],[Start]]</f>
        <v>3.2037037037037086E-2</v>
      </c>
      <c r="C21" s="3">
        <v>20</v>
      </c>
      <c r="D21">
        <v>7</v>
      </c>
      <c r="E21">
        <v>26</v>
      </c>
      <c r="F21" s="1">
        <v>1.8</v>
      </c>
      <c r="G21" s="1">
        <v>1.8048032407407408</v>
      </c>
      <c r="H21" s="4">
        <f>Table13[[#This Row],[Swim finish]]-Table13[[#This Row],[Start]]</f>
        <v>4.8032407407407884E-3</v>
      </c>
      <c r="I21">
        <v>5</v>
      </c>
      <c r="J21" s="1">
        <v>1.8059953703703704</v>
      </c>
      <c r="K21" s="4">
        <f>Table13[[#This Row],[Run start]]-Table13[[#This Row],[Swim finish]]</f>
        <v>1.1921296296295569E-3</v>
      </c>
      <c r="L21">
        <v>15</v>
      </c>
      <c r="M21" s="1">
        <v>1.8320370370370371</v>
      </c>
      <c r="N21" s="4">
        <f>Table13[[#This Row],[Finish]]-Table13[[#This Row],[Run start]]</f>
        <v>2.6041666666666741E-2</v>
      </c>
      <c r="O21">
        <v>23</v>
      </c>
      <c r="P21">
        <v>1</v>
      </c>
    </row>
    <row r="22" spans="1:16" x14ac:dyDescent="0.3">
      <c r="A22" t="s">
        <v>31</v>
      </c>
      <c r="B22" s="2">
        <f>Table13[[#This Row],[Finish]]-Table13[[#This Row],[Start]]</f>
        <v>3.2199074074073852E-2</v>
      </c>
      <c r="C22" s="3">
        <v>21</v>
      </c>
      <c r="D22">
        <v>2</v>
      </c>
      <c r="E22">
        <v>8</v>
      </c>
      <c r="F22" s="1">
        <v>1.7930555555555556</v>
      </c>
      <c r="G22" s="1">
        <v>1.7989467592592594</v>
      </c>
      <c r="H22" s="4">
        <f>Table13[[#This Row],[Swim finish]]-Table13[[#This Row],[Start]]</f>
        <v>5.8912037037037734E-3</v>
      </c>
      <c r="I22">
        <v>18</v>
      </c>
      <c r="J22" s="1">
        <v>1.7997222222222222</v>
      </c>
      <c r="K22" s="4">
        <f>Table13[[#This Row],[Run start]]-Table13[[#This Row],[Swim finish]]</f>
        <v>7.7546296296282513E-4</v>
      </c>
      <c r="L22">
        <v>7</v>
      </c>
      <c r="M22" s="1">
        <v>1.8252546296296295</v>
      </c>
      <c r="N22" s="4">
        <f>Table13[[#This Row],[Finish]]-Table13[[#This Row],[Run start]]</f>
        <v>2.5532407407407254E-2</v>
      </c>
      <c r="O22">
        <v>21</v>
      </c>
      <c r="P22">
        <v>1</v>
      </c>
    </row>
    <row r="23" spans="1:16" x14ac:dyDescent="0.3">
      <c r="A23" t="s">
        <v>32</v>
      </c>
      <c r="B23" s="2">
        <f>Table13[[#This Row],[Finish]]-Table13[[#This Row],[Start]]</f>
        <v>3.2916666666666927E-2</v>
      </c>
      <c r="C23" s="3">
        <v>22</v>
      </c>
      <c r="D23">
        <v>3</v>
      </c>
      <c r="E23">
        <v>10</v>
      </c>
      <c r="F23" s="1">
        <v>1.7944444444444443</v>
      </c>
      <c r="G23" s="1">
        <v>1.8004629629629629</v>
      </c>
      <c r="H23" s="4">
        <f>Table13[[#This Row],[Swim finish]]-Table13[[#This Row],[Start]]</f>
        <v>6.0185185185186452E-3</v>
      </c>
      <c r="I23">
        <v>19</v>
      </c>
      <c r="J23" s="1">
        <v>1.8018749999999999</v>
      </c>
      <c r="K23" s="4">
        <f>Table13[[#This Row],[Run start]]-Table13[[#This Row],[Swim finish]]</f>
        <v>1.4120370370369617E-3</v>
      </c>
      <c r="L23">
        <v>20</v>
      </c>
      <c r="M23" s="1">
        <v>1.8273611111111112</v>
      </c>
      <c r="N23" s="4">
        <f>Table13[[#This Row],[Finish]]-Table13[[#This Row],[Run start]]</f>
        <v>2.548611111111132E-2</v>
      </c>
      <c r="O23">
        <v>20</v>
      </c>
      <c r="P23">
        <v>1</v>
      </c>
    </row>
    <row r="24" spans="1:16" x14ac:dyDescent="0.3">
      <c r="A24" t="s">
        <v>33</v>
      </c>
      <c r="B24" s="2">
        <f>Table13[[#This Row],[Finish]]-Table13[[#This Row],[Start]]</f>
        <v>3.3437499999999787E-2</v>
      </c>
      <c r="C24" s="3">
        <v>23</v>
      </c>
      <c r="D24">
        <v>2</v>
      </c>
      <c r="E24">
        <v>6</v>
      </c>
      <c r="F24" s="1">
        <v>1.7930555555555556</v>
      </c>
      <c r="G24" s="1">
        <v>1.799236111111111</v>
      </c>
      <c r="H24" s="4">
        <f>Table13[[#This Row],[Swim finish]]-Table13[[#This Row],[Start]]</f>
        <v>6.1805555555554115E-3</v>
      </c>
      <c r="I24">
        <v>21</v>
      </c>
      <c r="J24" s="1">
        <v>1.8005439814814816</v>
      </c>
      <c r="K24" s="4">
        <f>Table13[[#This Row],[Run start]]-Table13[[#This Row],[Swim finish]]</f>
        <v>1.3078703703706118E-3</v>
      </c>
      <c r="L24">
        <v>18</v>
      </c>
      <c r="M24" s="1">
        <v>1.8264930555555554</v>
      </c>
      <c r="N24" s="4">
        <f>Table13[[#This Row],[Finish]]-Table13[[#This Row],[Run start]]</f>
        <v>2.5949074074073764E-2</v>
      </c>
      <c r="O24">
        <v>22</v>
      </c>
      <c r="P24">
        <v>1</v>
      </c>
    </row>
    <row r="25" spans="1:16" x14ac:dyDescent="0.3">
      <c r="A25" t="s">
        <v>34</v>
      </c>
      <c r="B25" s="2">
        <f>Table13[[#This Row],[Finish]]-Table13[[#This Row],[Start]]</f>
        <v>3.7175925925926112E-2</v>
      </c>
      <c r="C25" s="3">
        <v>24</v>
      </c>
      <c r="D25">
        <v>1</v>
      </c>
      <c r="E25">
        <v>1</v>
      </c>
      <c r="F25" s="1">
        <v>1.7916666666666665</v>
      </c>
      <c r="G25" s="1">
        <v>1.7998032407407407</v>
      </c>
      <c r="H25" s="4">
        <f>Table13[[#This Row],[Swim finish]]-Table13[[#This Row],[Start]]</f>
        <v>8.1365740740741987E-3</v>
      </c>
      <c r="I25">
        <v>25</v>
      </c>
      <c r="J25" s="1">
        <v>1.8012615740740741</v>
      </c>
      <c r="K25" s="4">
        <f>Table13[[#This Row],[Run start]]-Table13[[#This Row],[Swim finish]]</f>
        <v>1.4583333333333393E-3</v>
      </c>
      <c r="L25">
        <v>22</v>
      </c>
      <c r="M25" s="1">
        <v>1.8288425925925926</v>
      </c>
      <c r="N25" s="4">
        <f>Table13[[#This Row],[Finish]]-Table13[[#This Row],[Run start]]</f>
        <v>2.7581018518518574E-2</v>
      </c>
      <c r="O25">
        <v>24</v>
      </c>
      <c r="P25">
        <v>1</v>
      </c>
    </row>
    <row r="26" spans="1:16" x14ac:dyDescent="0.3">
      <c r="A26" t="s">
        <v>35</v>
      </c>
      <c r="B26" s="5" t="s">
        <v>36</v>
      </c>
      <c r="D26">
        <v>3</v>
      </c>
      <c r="E26">
        <v>9</v>
      </c>
      <c r="F26" s="1">
        <v>1.7944444444444443</v>
      </c>
      <c r="G26" s="1">
        <v>1.8002893518518519</v>
      </c>
      <c r="H26" s="4">
        <f>Table13[[#This Row],[Swim finish]]-Table13[[#This Row],[Start]]</f>
        <v>5.8449074074076179E-3</v>
      </c>
      <c r="I26">
        <v>17</v>
      </c>
      <c r="J26" s="1">
        <v>1.8041550925925924</v>
      </c>
      <c r="K26" s="4">
        <f>Table13[[#This Row],[Run start]]-Table13[[#This Row],[Swim finish]]</f>
        <v>3.8657407407405309E-3</v>
      </c>
      <c r="L26">
        <v>25</v>
      </c>
      <c r="M26" s="6" t="s">
        <v>36</v>
      </c>
      <c r="N26" s="1"/>
      <c r="P26" s="1"/>
    </row>
    <row r="27" spans="1:16" x14ac:dyDescent="0.3">
      <c r="A27" t="s">
        <v>37</v>
      </c>
      <c r="B27" s="5" t="s">
        <v>38</v>
      </c>
      <c r="D27">
        <v>2</v>
      </c>
      <c r="E27">
        <v>7</v>
      </c>
      <c r="F27" s="6" t="s">
        <v>38</v>
      </c>
      <c r="H27" s="4"/>
      <c r="J27" s="1"/>
      <c r="K27" s="4"/>
      <c r="M27" s="1"/>
      <c r="N27" s="1"/>
      <c r="P27" s="1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ADC59-2D51-4C19-8A80-82FA5B7CF9CF}">
  <dimension ref="A1:P105"/>
  <sheetViews>
    <sheetView zoomScale="85" zoomScaleNormal="85" workbookViewId="0">
      <selection activeCell="A7" sqref="A7"/>
    </sheetView>
  </sheetViews>
  <sheetFormatPr defaultRowHeight="14.4" x14ac:dyDescent="0.3"/>
  <cols>
    <col min="1" max="1" width="23.5546875" bestFit="1" customWidth="1"/>
    <col min="2" max="2" width="13.44140625" bestFit="1" customWidth="1"/>
    <col min="3" max="3" width="16.5546875" bestFit="1" customWidth="1"/>
    <col min="4" max="4" width="12.21875" bestFit="1" customWidth="1"/>
    <col min="5" max="5" width="14.6640625" bestFit="1" customWidth="1"/>
    <col min="6" max="6" width="11.77734375" style="1" bestFit="1" customWidth="1"/>
    <col min="7" max="7" width="13" style="1" bestFit="1" customWidth="1"/>
    <col min="8" max="8" width="12.33203125" style="1" bestFit="1" customWidth="1"/>
    <col min="9" max="9" width="15.6640625" bestFit="1" customWidth="1"/>
    <col min="10" max="10" width="11.109375" bestFit="1" customWidth="1"/>
    <col min="11" max="11" width="16.5546875" bestFit="1" customWidth="1"/>
    <col min="12" max="12" width="19.88671875" bestFit="1" customWidth="1"/>
    <col min="13" max="13" width="12" bestFit="1" customWidth="1"/>
    <col min="14" max="14" width="11" bestFit="1" customWidth="1"/>
    <col min="15" max="15" width="14.33203125" bestFit="1" customWidth="1"/>
    <col min="16" max="16" width="11" bestFit="1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39</v>
      </c>
      <c r="G1" s="1" t="s">
        <v>5</v>
      </c>
      <c r="H1" s="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40</v>
      </c>
      <c r="O1" t="s">
        <v>12</v>
      </c>
      <c r="P1" t="s">
        <v>56</v>
      </c>
    </row>
    <row r="2" spans="1:16" x14ac:dyDescent="0.3">
      <c r="A2" t="s">
        <v>14</v>
      </c>
      <c r="B2" s="2">
        <f>Table134[[#This Row],[Finish]]-Table134[[#This Row],[Start]]</f>
        <v>2.2152777777777688E-2</v>
      </c>
      <c r="C2" s="3">
        <v>1</v>
      </c>
      <c r="D2">
        <v>5</v>
      </c>
      <c r="E2">
        <v>20</v>
      </c>
      <c r="F2" s="1">
        <v>1.8027777777777778</v>
      </c>
      <c r="G2" s="1">
        <v>1.8076851851851852</v>
      </c>
      <c r="H2" s="4">
        <f>Table134[[#This Row],[Swim finish]]-Table134[[#This Row],[Start]]</f>
        <v>4.9074074074073604E-3</v>
      </c>
      <c r="I2" s="34">
        <v>20</v>
      </c>
      <c r="J2" s="1">
        <v>1.8083449074074074</v>
      </c>
      <c r="K2" s="4">
        <f>Table134[[#This Row],[Run start]]-Table134[[#This Row],[Swim finish]]</f>
        <v>6.5972222222221433E-4</v>
      </c>
      <c r="L2" s="9">
        <v>4</v>
      </c>
      <c r="M2" s="1">
        <v>1.8249305555555555</v>
      </c>
      <c r="N2" s="4">
        <f>Table134[[#This Row],[Finish]]-Table134[[#This Row],[Run start]]</f>
        <v>1.6585648148148113E-2</v>
      </c>
      <c r="O2" s="9">
        <v>2</v>
      </c>
      <c r="P2">
        <v>3</v>
      </c>
    </row>
    <row r="3" spans="1:16" x14ac:dyDescent="0.3">
      <c r="A3" t="s">
        <v>13</v>
      </c>
      <c r="B3" s="2">
        <f>Table134[[#This Row],[Finish]]-Table134[[#This Row],[Start]]</f>
        <v>2.2303240740740859E-2</v>
      </c>
      <c r="C3" s="3">
        <v>2</v>
      </c>
      <c r="D3">
        <v>6</v>
      </c>
      <c r="E3">
        <v>25</v>
      </c>
      <c r="F3" s="1">
        <v>1.8</v>
      </c>
      <c r="G3" s="1">
        <v>1.8053472222222222</v>
      </c>
      <c r="H3" s="4">
        <f>Table134[[#This Row],[Swim finish]]-Table134[[#This Row],[Start]]</f>
        <v>5.3472222222221699E-3</v>
      </c>
      <c r="I3" s="34">
        <v>34</v>
      </c>
      <c r="J3" s="1">
        <v>1.8060879629629629</v>
      </c>
      <c r="K3" s="4">
        <f>Table134[[#This Row],[Run start]]-Table134[[#This Row],[Swim finish]]</f>
        <v>7.407407407407085E-4</v>
      </c>
      <c r="L3" s="9">
        <v>10</v>
      </c>
      <c r="M3" s="1">
        <v>1.8223032407407409</v>
      </c>
      <c r="N3" s="4">
        <f>Table134[[#This Row],[Finish]]-Table134[[#This Row],[Run start]]</f>
        <v>1.6215277777777981E-2</v>
      </c>
      <c r="O3" s="9">
        <v>1</v>
      </c>
      <c r="P3">
        <v>1</v>
      </c>
    </row>
    <row r="4" spans="1:16" x14ac:dyDescent="0.3">
      <c r="A4" t="s">
        <v>14</v>
      </c>
      <c r="B4" s="2">
        <f>Table134[[#This Row],[Finish]]-Table134[[#This Row],[Start]]</f>
        <v>2.3101851851851762E-2</v>
      </c>
      <c r="C4" s="3">
        <v>3</v>
      </c>
      <c r="D4">
        <v>4</v>
      </c>
      <c r="E4">
        <v>14</v>
      </c>
      <c r="F4" s="1">
        <v>1.7958333333333334</v>
      </c>
      <c r="G4" s="1">
        <v>1.8011342592592592</v>
      </c>
      <c r="H4" s="4">
        <f>Table134[[#This Row],[Swim finish]]-Table134[[#This Row],[Start]]</f>
        <v>5.3009259259257924E-3</v>
      </c>
      <c r="I4" s="34">
        <v>31</v>
      </c>
      <c r="J4" s="1">
        <v>1.8020138888888888</v>
      </c>
      <c r="K4" s="4">
        <f>Table134[[#This Row],[Run start]]-Table134[[#This Row],[Swim finish]]</f>
        <v>8.796296296296191E-4</v>
      </c>
      <c r="L4" s="9">
        <v>18</v>
      </c>
      <c r="M4" s="1">
        <v>1.8189351851851852</v>
      </c>
      <c r="N4" s="4">
        <f>Table134[[#This Row],[Finish]]-Table134[[#This Row],[Run start]]</f>
        <v>1.6921296296296351E-2</v>
      </c>
      <c r="O4" s="9">
        <v>5</v>
      </c>
      <c r="P4">
        <v>1</v>
      </c>
    </row>
    <row r="5" spans="1:16" x14ac:dyDescent="0.3">
      <c r="A5" t="s">
        <v>51</v>
      </c>
      <c r="B5" s="2">
        <f>Table134[[#This Row],[Finish]]-Table134[[#This Row],[Start]]</f>
        <v>2.3217592592592595E-2</v>
      </c>
      <c r="C5" s="3">
        <v>4</v>
      </c>
      <c r="D5">
        <v>4</v>
      </c>
      <c r="E5">
        <v>14</v>
      </c>
      <c r="F5" s="1">
        <v>1.8</v>
      </c>
      <c r="G5" s="1">
        <v>1.805439814814815</v>
      </c>
      <c r="H5" s="4">
        <f>Table134[[#This Row],[Swim finish]]-Table134[[#This Row],[Start]]</f>
        <v>5.439814814814925E-3</v>
      </c>
      <c r="I5" s="34">
        <v>36</v>
      </c>
      <c r="J5" s="1">
        <v>1.8064351851851852</v>
      </c>
      <c r="K5" s="4">
        <f>Table134[[#This Row],[Run start]]-Table134[[#This Row],[Swim finish]]</f>
        <v>9.9537037037022991E-4</v>
      </c>
      <c r="L5" s="9">
        <v>32</v>
      </c>
      <c r="M5" s="1">
        <v>1.8232175925925926</v>
      </c>
      <c r="N5" s="4">
        <f>Table134[[#This Row],[Finish]]-Table134[[#This Row],[Run start]]</f>
        <v>1.678240740740744E-2</v>
      </c>
      <c r="O5" s="9">
        <v>3</v>
      </c>
      <c r="P5">
        <v>2</v>
      </c>
    </row>
    <row r="6" spans="1:16" x14ac:dyDescent="0.3">
      <c r="A6" t="s">
        <v>15</v>
      </c>
      <c r="B6" s="2">
        <f>Table134[[#This Row],[Finish]]-Table134[[#This Row],[Start]]</f>
        <v>2.4259259259259203E-2</v>
      </c>
      <c r="C6" s="3">
        <v>5</v>
      </c>
      <c r="D6">
        <v>4</v>
      </c>
      <c r="E6">
        <v>15</v>
      </c>
      <c r="F6" s="1">
        <v>1.7958333333333334</v>
      </c>
      <c r="G6" s="1">
        <v>1.8016203703703704</v>
      </c>
      <c r="H6" s="4">
        <f>Table134[[#This Row],[Swim finish]]-Table134[[#This Row],[Start]]</f>
        <v>5.7870370370369795E-3</v>
      </c>
      <c r="I6" s="34">
        <v>49</v>
      </c>
      <c r="J6" s="1">
        <v>1.8021990740740741</v>
      </c>
      <c r="K6" s="4">
        <f>Table134[[#This Row],[Run start]]-Table134[[#This Row],[Swim finish]]</f>
        <v>5.7870370370372015E-4</v>
      </c>
      <c r="L6" s="9">
        <v>2</v>
      </c>
      <c r="M6" s="1">
        <v>1.8200925925925926</v>
      </c>
      <c r="N6" s="4">
        <f>Table134[[#This Row],[Finish]]-Table134[[#This Row],[Run start]]</f>
        <v>1.7893518518518503E-2</v>
      </c>
      <c r="O6" s="9">
        <v>10</v>
      </c>
      <c r="P6">
        <v>1</v>
      </c>
    </row>
    <row r="7" spans="1:16" x14ac:dyDescent="0.3">
      <c r="A7" t="s">
        <v>15</v>
      </c>
      <c r="B7" s="2">
        <f>Table134[[#This Row],[Finish]]-Table134[[#This Row],[Start]]</f>
        <v>2.4293981481481479E-2</v>
      </c>
      <c r="C7" s="3">
        <v>6</v>
      </c>
      <c r="D7" s="28"/>
      <c r="E7" s="27">
        <v>34</v>
      </c>
      <c r="F7" s="33">
        <v>2.7083333333333334E-2</v>
      </c>
      <c r="G7" s="33">
        <v>3.2696759259259259E-2</v>
      </c>
      <c r="H7" s="4">
        <f>Table134[[#This Row],[Swim finish]]-Table134[[#This Row],[Start]]</f>
        <v>5.6134259259259245E-3</v>
      </c>
      <c r="I7" s="34">
        <v>45</v>
      </c>
      <c r="J7" s="33">
        <v>3.3680555555555554E-2</v>
      </c>
      <c r="K7" s="4">
        <f>J7-G7</f>
        <v>9.8379629629629511E-4</v>
      </c>
      <c r="L7" s="9">
        <v>30</v>
      </c>
      <c r="M7" s="33">
        <v>5.1377314814814813E-2</v>
      </c>
      <c r="N7" s="4">
        <f>M7-J7</f>
        <v>1.7696759259259259E-2</v>
      </c>
      <c r="O7" s="9">
        <v>7</v>
      </c>
      <c r="P7">
        <v>4</v>
      </c>
    </row>
    <row r="8" spans="1:16" x14ac:dyDescent="0.3">
      <c r="A8" t="s">
        <v>15</v>
      </c>
      <c r="B8" s="2">
        <f>Table134[[#This Row],[Finish]]-Table134[[#This Row],[Start]]</f>
        <v>2.430555555555558E-2</v>
      </c>
      <c r="C8" s="3">
        <v>7</v>
      </c>
      <c r="D8">
        <v>6</v>
      </c>
      <c r="E8">
        <v>21</v>
      </c>
      <c r="F8" s="1">
        <v>1.8055555555555556</v>
      </c>
      <c r="G8" s="1">
        <v>1.8114236111111111</v>
      </c>
      <c r="H8" s="4">
        <f>Table134[[#This Row],[Swim finish]]-Table134[[#This Row],[Start]]</f>
        <v>5.8680555555554736E-3</v>
      </c>
      <c r="I8" s="34">
        <v>52</v>
      </c>
      <c r="J8" s="1">
        <v>1.8121527777777777</v>
      </c>
      <c r="K8" s="4">
        <f>Table134[[#This Row],[Run start]]-Table134[[#This Row],[Swim finish]]</f>
        <v>7.2916666666666963E-4</v>
      </c>
      <c r="L8" s="9">
        <v>8</v>
      </c>
      <c r="M8" s="1">
        <v>1.8298611111111112</v>
      </c>
      <c r="N8" s="4">
        <f>Table134[[#This Row],[Finish]]-Table134[[#This Row],[Run start]]</f>
        <v>1.7708333333333437E-2</v>
      </c>
      <c r="O8" s="9">
        <v>8</v>
      </c>
      <c r="P8">
        <v>3</v>
      </c>
    </row>
    <row r="9" spans="1:16" x14ac:dyDescent="0.3">
      <c r="A9" t="s">
        <v>16</v>
      </c>
      <c r="B9" s="2">
        <f>Table134[[#This Row],[Finish]]-Table134[[#This Row],[Start]]</f>
        <v>2.4467592592592569E-2</v>
      </c>
      <c r="C9" s="3">
        <v>8</v>
      </c>
      <c r="D9">
        <v>6</v>
      </c>
      <c r="E9">
        <v>21</v>
      </c>
      <c r="F9" s="1">
        <v>1.7986111111111112</v>
      </c>
      <c r="G9" s="1">
        <v>1.8034027777777779</v>
      </c>
      <c r="H9" s="4">
        <f>Table134[[#This Row],[Swim finish]]-Table134[[#This Row],[Start]]</f>
        <v>4.7916666666667496E-3</v>
      </c>
      <c r="I9" s="34">
        <v>10</v>
      </c>
      <c r="J9" s="1">
        <v>1.8048148148148146</v>
      </c>
      <c r="K9" s="4">
        <f>Table134[[#This Row],[Run start]]-Table134[[#This Row],[Swim finish]]</f>
        <v>1.4120370370367397E-3</v>
      </c>
      <c r="L9" s="9">
        <v>76</v>
      </c>
      <c r="M9" s="1">
        <v>1.8230787037037037</v>
      </c>
      <c r="N9" s="4">
        <f>Table134[[#This Row],[Finish]]-Table134[[#This Row],[Run start]]</f>
        <v>1.8263888888889079E-2</v>
      </c>
      <c r="O9" s="9">
        <v>12</v>
      </c>
      <c r="P9">
        <v>1</v>
      </c>
    </row>
    <row r="10" spans="1:16" x14ac:dyDescent="0.3">
      <c r="A10" t="s">
        <v>17</v>
      </c>
      <c r="B10" s="2">
        <f>Table134[[#This Row],[Finish]]-Table134[[#This Row],[Start]]</f>
        <v>2.4756944444444429E-2</v>
      </c>
      <c r="C10" s="3">
        <v>9</v>
      </c>
      <c r="D10">
        <v>6</v>
      </c>
      <c r="E10">
        <v>22</v>
      </c>
      <c r="F10" s="1">
        <v>1.7986111111111112</v>
      </c>
      <c r="G10" s="1">
        <v>1.8033217592592594</v>
      </c>
      <c r="H10" s="4">
        <f>Table134[[#This Row],[Swim finish]]-Table134[[#This Row],[Start]]</f>
        <v>4.7106481481482554E-3</v>
      </c>
      <c r="I10" s="34">
        <v>7</v>
      </c>
      <c r="J10" s="1">
        <v>1.8040972222222222</v>
      </c>
      <c r="K10" s="4">
        <f>Table134[[#This Row],[Run start]]-Table134[[#This Row],[Swim finish]]</f>
        <v>7.7546296296282513E-4</v>
      </c>
      <c r="L10" s="9">
        <v>12</v>
      </c>
      <c r="M10" s="1">
        <v>1.8233680555555556</v>
      </c>
      <c r="N10" s="4">
        <f>Table134[[#This Row],[Finish]]-Table134[[#This Row],[Run start]]</f>
        <v>1.9270833333333348E-2</v>
      </c>
      <c r="O10" s="9">
        <v>15</v>
      </c>
      <c r="P10">
        <v>1</v>
      </c>
    </row>
    <row r="11" spans="1:16" x14ac:dyDescent="0.3">
      <c r="A11" s="27" t="s">
        <v>88</v>
      </c>
      <c r="B11" s="2">
        <f>Table134[[#This Row],[Finish]]-Table134[[#This Row],[Start]]</f>
        <v>2.4895833333333336E-2</v>
      </c>
      <c r="C11" s="3">
        <v>10</v>
      </c>
      <c r="D11" s="28"/>
      <c r="E11" s="27">
        <v>28</v>
      </c>
      <c r="F11" s="33">
        <v>2.0833333333333332E-2</v>
      </c>
      <c r="G11" s="33">
        <v>2.7430555555555555E-2</v>
      </c>
      <c r="H11" s="4">
        <f>Table134[[#This Row],[Swim finish]]-Table134[[#This Row],[Start]]</f>
        <v>6.5972222222222231E-3</v>
      </c>
      <c r="I11" s="34">
        <v>73</v>
      </c>
      <c r="J11" s="33">
        <v>2.8449074074074075E-2</v>
      </c>
      <c r="K11" s="4">
        <f>J11-G11</f>
        <v>1.0185185185185193E-3</v>
      </c>
      <c r="L11" s="9">
        <v>36</v>
      </c>
      <c r="M11" s="33">
        <v>4.5729166666666668E-2</v>
      </c>
      <c r="N11" s="4">
        <f>M11-J11</f>
        <v>1.7280092592592593E-2</v>
      </c>
      <c r="O11" s="9">
        <v>6</v>
      </c>
      <c r="P11">
        <v>4</v>
      </c>
    </row>
    <row r="12" spans="1:16" x14ac:dyDescent="0.3">
      <c r="A12" s="12" t="s">
        <v>20</v>
      </c>
      <c r="B12" s="2">
        <f>Table134[[#This Row],[Finish]]-Table134[[#This Row],[Start]]</f>
        <v>2.4907407407407378E-2</v>
      </c>
      <c r="C12" s="3">
        <v>11</v>
      </c>
      <c r="D12">
        <v>6</v>
      </c>
      <c r="E12">
        <v>21</v>
      </c>
      <c r="F12" s="1">
        <v>1.8055555555555556</v>
      </c>
      <c r="G12" s="1">
        <v>1.8103703703703704</v>
      </c>
      <c r="H12" s="4">
        <f>Table134[[#This Row],[Swim finish]]-Table134[[#This Row],[Start]]</f>
        <v>4.8148148148148273E-3</v>
      </c>
      <c r="I12" s="34">
        <v>14</v>
      </c>
      <c r="J12" s="1">
        <v>1.8109259259259258</v>
      </c>
      <c r="K12" s="4">
        <f>Table134[[#This Row],[Run start]]-Table134[[#This Row],[Swim finish]]</f>
        <v>5.5555555555542036E-4</v>
      </c>
      <c r="L12" s="9">
        <v>1</v>
      </c>
      <c r="M12" s="1">
        <v>1.830462962962963</v>
      </c>
      <c r="N12" s="4">
        <f>Table134[[#This Row],[Finish]]-Table134[[#This Row],[Run start]]</f>
        <v>1.953703703703713E-2</v>
      </c>
      <c r="O12" s="9">
        <v>21</v>
      </c>
      <c r="P12">
        <v>2</v>
      </c>
    </row>
    <row r="13" spans="1:16" x14ac:dyDescent="0.3">
      <c r="A13" s="27" t="s">
        <v>62</v>
      </c>
      <c r="B13" s="2">
        <f>Table134[[#This Row],[Finish]]-Table134[[#This Row],[Start]]</f>
        <v>2.5069444444444446E-2</v>
      </c>
      <c r="C13" s="3">
        <v>12</v>
      </c>
      <c r="D13" s="28"/>
      <c r="E13" s="27">
        <v>13</v>
      </c>
      <c r="F13" s="33">
        <v>1.2500000000000001E-2</v>
      </c>
      <c r="G13" s="33">
        <v>1.9849537037037037E-2</v>
      </c>
      <c r="H13" s="4">
        <f>Table134[[#This Row],[Swim finish]]-Table134[[#This Row],[Start]]</f>
        <v>7.3495370370370364E-3</v>
      </c>
      <c r="I13" s="34">
        <v>90</v>
      </c>
      <c r="J13" s="33">
        <v>2.0787037037037038E-2</v>
      </c>
      <c r="K13" s="4">
        <f>J13-G13</f>
        <v>9.3750000000000083E-4</v>
      </c>
      <c r="L13" s="9">
        <v>23</v>
      </c>
      <c r="M13" s="33">
        <v>3.7569444444444447E-2</v>
      </c>
      <c r="N13" s="4">
        <f>M13-J13</f>
        <v>1.6782407407407409E-2</v>
      </c>
      <c r="O13" s="9">
        <v>3</v>
      </c>
      <c r="P13">
        <v>4</v>
      </c>
    </row>
    <row r="14" spans="1:16" x14ac:dyDescent="0.3">
      <c r="A14" s="27" t="s">
        <v>20</v>
      </c>
      <c r="B14" s="2">
        <f>Table134[[#This Row],[Finish]]-Table134[[#This Row],[Start]]</f>
        <v>2.5162037037037035E-2</v>
      </c>
      <c r="C14" s="3">
        <v>13</v>
      </c>
      <c r="D14" s="28"/>
      <c r="E14" s="27">
        <v>39</v>
      </c>
      <c r="F14" s="33">
        <v>2.9861111111111113E-2</v>
      </c>
      <c r="G14" s="33">
        <v>3.4756944444444444E-2</v>
      </c>
      <c r="H14" s="4">
        <f>Table134[[#This Row],[Swim finish]]-Table134[[#This Row],[Start]]</f>
        <v>4.8958333333333319E-3</v>
      </c>
      <c r="I14" s="34">
        <v>19</v>
      </c>
      <c r="J14" s="33">
        <v>3.5486111111111114E-2</v>
      </c>
      <c r="K14" s="4">
        <f>J14-G14</f>
        <v>7.2916666666666963E-4</v>
      </c>
      <c r="L14" s="9">
        <v>8</v>
      </c>
      <c r="M14" s="33">
        <v>5.5023148148148147E-2</v>
      </c>
      <c r="N14" s="4">
        <f>M14-J14</f>
        <v>1.9537037037037033E-2</v>
      </c>
      <c r="O14" s="9">
        <v>21</v>
      </c>
      <c r="P14">
        <v>4</v>
      </c>
    </row>
    <row r="15" spans="1:16" x14ac:dyDescent="0.3">
      <c r="A15" s="27" t="s">
        <v>86</v>
      </c>
      <c r="B15" s="2">
        <f>Table134[[#This Row],[Finish]]-Table134[[#This Row],[Start]]</f>
        <v>2.5300925925925925E-2</v>
      </c>
      <c r="C15" s="3">
        <v>14</v>
      </c>
      <c r="D15" s="28"/>
      <c r="E15" s="27">
        <v>26</v>
      </c>
      <c r="F15" s="33">
        <v>2.0833333333333332E-2</v>
      </c>
      <c r="G15" s="33">
        <v>2.5636574074074076E-2</v>
      </c>
      <c r="H15" s="4">
        <f>Table134[[#This Row],[Swim finish]]-Table134[[#This Row],[Start]]</f>
        <v>4.8032407407407433E-3</v>
      </c>
      <c r="I15" s="34">
        <v>11</v>
      </c>
      <c r="J15" s="33">
        <v>2.7256944444444445E-2</v>
      </c>
      <c r="K15" s="4">
        <f>J15-G15</f>
        <v>1.6203703703703692E-3</v>
      </c>
      <c r="L15" s="9">
        <v>89</v>
      </c>
      <c r="M15" s="33">
        <v>4.6134259259259257E-2</v>
      </c>
      <c r="N15" s="4">
        <f>M15-J15</f>
        <v>1.8877314814814812E-2</v>
      </c>
      <c r="O15" s="9">
        <v>13</v>
      </c>
      <c r="P15">
        <v>4</v>
      </c>
    </row>
    <row r="16" spans="1:16" x14ac:dyDescent="0.3">
      <c r="A16" t="s">
        <v>19</v>
      </c>
      <c r="B16" s="2">
        <f>Table134[[#This Row],[Finish]]-Table134[[#This Row],[Start]]</f>
        <v>2.532407407407411E-2</v>
      </c>
      <c r="C16" s="3">
        <v>15</v>
      </c>
      <c r="D16">
        <v>5</v>
      </c>
      <c r="E16">
        <v>19</v>
      </c>
      <c r="F16" s="1">
        <v>1.8027777777777778</v>
      </c>
      <c r="G16" s="1">
        <v>1.8080439814814815</v>
      </c>
      <c r="H16" s="4">
        <f>Table134[[#This Row],[Swim finish]]-Table134[[#This Row],[Start]]</f>
        <v>5.2662037037036757E-3</v>
      </c>
      <c r="I16" s="34">
        <v>29</v>
      </c>
      <c r="J16" s="1">
        <v>1.8086574074074075</v>
      </c>
      <c r="K16" s="4">
        <f>Table134[[#This Row],[Run start]]-Table134[[#This Row],[Swim finish]]</f>
        <v>6.1342592592605882E-4</v>
      </c>
      <c r="L16" s="9">
        <v>3</v>
      </c>
      <c r="M16" s="1">
        <v>1.8281018518518519</v>
      </c>
      <c r="N16" s="4">
        <f>Table134[[#This Row],[Finish]]-Table134[[#This Row],[Run start]]</f>
        <v>1.9444444444444375E-2</v>
      </c>
      <c r="O16" s="9">
        <v>18</v>
      </c>
      <c r="P16">
        <v>3</v>
      </c>
    </row>
    <row r="17" spans="1:16" x14ac:dyDescent="0.3">
      <c r="A17" s="27" t="s">
        <v>94</v>
      </c>
      <c r="B17" s="2">
        <f>Table134[[#This Row],[Finish]]-Table134[[#This Row],[Start]]</f>
        <v>2.5567129629629631E-2</v>
      </c>
      <c r="C17" s="3">
        <v>16</v>
      </c>
      <c r="D17" s="28"/>
      <c r="E17" s="27">
        <v>38</v>
      </c>
      <c r="F17" s="33">
        <v>2.9861111111111113E-2</v>
      </c>
      <c r="G17" s="33">
        <v>3.457175925925926E-2</v>
      </c>
      <c r="H17" s="4">
        <f>Table134[[#This Row],[Swim finish]]-Table134[[#This Row],[Start]]</f>
        <v>4.7106481481481478E-3</v>
      </c>
      <c r="I17" s="34">
        <v>7</v>
      </c>
      <c r="J17" s="33">
        <v>3.5567129629629629E-2</v>
      </c>
      <c r="K17" s="4">
        <f>J17-G17</f>
        <v>9.9537037037036868E-4</v>
      </c>
      <c r="L17" s="9">
        <v>32</v>
      </c>
      <c r="M17" s="33">
        <v>5.5428240740740743E-2</v>
      </c>
      <c r="N17" s="4">
        <f>M17-J17</f>
        <v>1.9861111111111114E-2</v>
      </c>
      <c r="O17" s="9">
        <v>26</v>
      </c>
      <c r="P17">
        <v>4</v>
      </c>
    </row>
    <row r="18" spans="1:16" x14ac:dyDescent="0.3">
      <c r="A18" s="27" t="s">
        <v>97</v>
      </c>
      <c r="B18" s="2">
        <f>Table134[[#This Row],[Finish]]-Table134[[#This Row],[Start]]</f>
        <v>2.5601851851851855E-2</v>
      </c>
      <c r="C18" s="3">
        <v>17</v>
      </c>
      <c r="D18" s="28"/>
      <c r="E18" s="27">
        <v>42</v>
      </c>
      <c r="F18" s="33">
        <v>3.2754629629629627E-2</v>
      </c>
      <c r="G18" s="33">
        <v>3.6550925925925924E-2</v>
      </c>
      <c r="H18" s="4">
        <f>Table134[[#This Row],[Swim finish]]-Table134[[#This Row],[Start]]</f>
        <v>3.7962962962962976E-3</v>
      </c>
      <c r="I18" s="34">
        <v>2</v>
      </c>
      <c r="J18" s="33">
        <v>3.7986111111111109E-2</v>
      </c>
      <c r="K18" s="4">
        <f>J18-G18</f>
        <v>1.4351851851851852E-3</v>
      </c>
      <c r="L18" s="9">
        <v>81</v>
      </c>
      <c r="M18" s="33">
        <v>5.8356481481481481E-2</v>
      </c>
      <c r="N18" s="4">
        <f>M18-J18</f>
        <v>2.0370370370370372E-2</v>
      </c>
      <c r="O18" s="9">
        <v>33</v>
      </c>
      <c r="P18">
        <v>4</v>
      </c>
    </row>
    <row r="19" spans="1:16" x14ac:dyDescent="0.3">
      <c r="A19" t="s">
        <v>18</v>
      </c>
      <c r="B19" s="2">
        <f>Table134[[#This Row],[Finish]]-Table134[[#This Row],[Start]]</f>
        <v>2.5740740740740842E-2</v>
      </c>
      <c r="C19" s="3">
        <v>18</v>
      </c>
      <c r="D19">
        <v>5</v>
      </c>
      <c r="E19">
        <v>18</v>
      </c>
      <c r="F19" s="1">
        <v>1.7972222222222223</v>
      </c>
      <c r="G19" s="1">
        <v>1.8021296296296296</v>
      </c>
      <c r="H19" s="4">
        <f>Table134[[#This Row],[Swim finish]]-Table134[[#This Row],[Start]]</f>
        <v>4.9074074074073604E-3</v>
      </c>
      <c r="I19" s="34">
        <v>20</v>
      </c>
      <c r="J19" s="1">
        <v>1.8029282407407408</v>
      </c>
      <c r="K19" s="4">
        <f>Table134[[#This Row],[Run start]]-Table134[[#This Row],[Swim finish]]</f>
        <v>7.9861111111112493E-4</v>
      </c>
      <c r="L19" s="9">
        <v>14</v>
      </c>
      <c r="M19" s="1">
        <v>1.8229629629629631</v>
      </c>
      <c r="N19" s="4">
        <f>Table134[[#This Row],[Finish]]-Table134[[#This Row],[Run start]]</f>
        <v>2.0034722222222356E-2</v>
      </c>
      <c r="O19" s="9">
        <v>28</v>
      </c>
      <c r="P19">
        <v>1</v>
      </c>
    </row>
    <row r="20" spans="1:16" x14ac:dyDescent="0.3">
      <c r="A20" t="s">
        <v>19</v>
      </c>
      <c r="B20" s="2">
        <f>Table134[[#This Row],[Finish]]-Table134[[#This Row],[Start]]</f>
        <v>2.5787037037036997E-2</v>
      </c>
      <c r="C20" s="3">
        <v>19</v>
      </c>
      <c r="D20">
        <v>5</v>
      </c>
      <c r="E20">
        <v>19</v>
      </c>
      <c r="F20" s="1">
        <v>1.8027777777777778</v>
      </c>
      <c r="G20" s="1">
        <v>1.8080787037037038</v>
      </c>
      <c r="H20" s="4">
        <f>Table134[[#This Row],[Swim finish]]-Table134[[#This Row],[Start]]</f>
        <v>5.3009259259260144E-3</v>
      </c>
      <c r="I20" s="34">
        <v>31</v>
      </c>
      <c r="J20" s="1">
        <v>1.8087499999999999</v>
      </c>
      <c r="K20" s="4">
        <f>Table134[[#This Row],[Run start]]-Table134[[#This Row],[Swim finish]]</f>
        <v>6.7129629629603116E-4</v>
      </c>
      <c r="L20" s="9">
        <v>5</v>
      </c>
      <c r="M20" s="1">
        <v>1.8285648148148148</v>
      </c>
      <c r="N20" s="4">
        <f>Table134[[#This Row],[Finish]]-Table134[[#This Row],[Run start]]</f>
        <v>1.9814814814814952E-2</v>
      </c>
      <c r="O20" s="9">
        <v>25</v>
      </c>
      <c r="P20">
        <v>2</v>
      </c>
    </row>
    <row r="21" spans="1:16" x14ac:dyDescent="0.3">
      <c r="A21" t="s">
        <v>62</v>
      </c>
      <c r="B21" s="2">
        <f>Table134[[#This Row],[Finish]]-Table134[[#This Row],[Start]]</f>
        <v>2.592592592592613E-2</v>
      </c>
      <c r="C21" s="3">
        <v>20</v>
      </c>
      <c r="D21">
        <v>2</v>
      </c>
      <c r="E21">
        <v>8</v>
      </c>
      <c r="F21" s="1">
        <v>1.7944444444444443</v>
      </c>
      <c r="G21" s="1">
        <v>1.8015162037037036</v>
      </c>
      <c r="H21" s="4">
        <f>Table134[[#This Row],[Swim finish]]-Table134[[#This Row],[Start]]</f>
        <v>7.0717592592592915E-3</v>
      </c>
      <c r="I21" s="34">
        <v>84</v>
      </c>
      <c r="J21" s="1">
        <v>1.8025</v>
      </c>
      <c r="K21" s="4">
        <f>Table134[[#This Row],[Run start]]-Table134[[#This Row],[Swim finish]]</f>
        <v>9.8379629629641308E-4</v>
      </c>
      <c r="L21" s="9">
        <v>30</v>
      </c>
      <c r="M21" s="1">
        <v>1.8203703703703704</v>
      </c>
      <c r="N21" s="4">
        <f>Table134[[#This Row],[Finish]]-Table134[[#This Row],[Run start]]</f>
        <v>1.7870370370370425E-2</v>
      </c>
      <c r="O21" s="9">
        <v>9</v>
      </c>
      <c r="P21">
        <v>3</v>
      </c>
    </row>
    <row r="22" spans="1:16" x14ac:dyDescent="0.3">
      <c r="A22" t="s">
        <v>19</v>
      </c>
      <c r="B22" s="2">
        <f>Table134[[#This Row],[Finish]]-Table134[[#This Row],[Start]]</f>
        <v>2.5949074074073986E-2</v>
      </c>
      <c r="C22" s="3">
        <v>21</v>
      </c>
      <c r="D22">
        <v>4</v>
      </c>
      <c r="E22">
        <v>13</v>
      </c>
      <c r="F22" s="1">
        <v>1.7958333333333334</v>
      </c>
      <c r="G22" s="1">
        <v>1.8011226851851851</v>
      </c>
      <c r="H22" s="4">
        <f>Table134[[#This Row],[Swim finish]]-Table134[[#This Row],[Start]]</f>
        <v>5.2893518518517535E-3</v>
      </c>
      <c r="I22" s="34">
        <v>30</v>
      </c>
      <c r="J22" s="1">
        <v>1.8020370370370369</v>
      </c>
      <c r="K22" s="4">
        <f>Table134[[#This Row],[Run start]]-Table134[[#This Row],[Swim finish]]</f>
        <v>9.1435185185173573E-4</v>
      </c>
      <c r="L22" s="9">
        <v>21</v>
      </c>
      <c r="M22" s="1">
        <v>1.8217824074074074</v>
      </c>
      <c r="N22" s="4">
        <f>Table134[[#This Row],[Finish]]-Table134[[#This Row],[Run start]]</f>
        <v>1.9745370370370496E-2</v>
      </c>
      <c r="O22" s="9">
        <v>23</v>
      </c>
      <c r="P22">
        <v>1</v>
      </c>
    </row>
    <row r="23" spans="1:16" x14ac:dyDescent="0.3">
      <c r="A23" t="s">
        <v>48</v>
      </c>
      <c r="B23" s="2">
        <f>Table134[[#This Row],[Finish]]-Table134[[#This Row],[Start]]</f>
        <v>2.5960648148148247E-2</v>
      </c>
      <c r="C23" s="3">
        <v>22</v>
      </c>
      <c r="D23">
        <v>3</v>
      </c>
      <c r="E23">
        <v>9</v>
      </c>
      <c r="F23" s="1">
        <v>1.7972222222222223</v>
      </c>
      <c r="G23" s="1">
        <v>1.8030324074074073</v>
      </c>
      <c r="H23" s="4">
        <f>Table134[[#This Row],[Swim finish]]-Table134[[#This Row],[Start]]</f>
        <v>5.8101851851850572E-3</v>
      </c>
      <c r="I23" s="34">
        <v>50</v>
      </c>
      <c r="J23" s="1">
        <v>1.8038888888888889</v>
      </c>
      <c r="K23" s="4">
        <f>Table134[[#This Row],[Run start]]-Table134[[#This Row],[Swim finish]]</f>
        <v>8.5648148148154135E-4</v>
      </c>
      <c r="L23" s="9">
        <v>17</v>
      </c>
      <c r="M23" s="1">
        <v>1.8231828703703705</v>
      </c>
      <c r="N23" s="4">
        <f>Table134[[#This Row],[Finish]]-Table134[[#This Row],[Run start]]</f>
        <v>1.9293981481481648E-2</v>
      </c>
      <c r="O23" s="9">
        <v>16</v>
      </c>
      <c r="P23">
        <v>2</v>
      </c>
    </row>
    <row r="24" spans="1:16" x14ac:dyDescent="0.3">
      <c r="A24" s="27" t="s">
        <v>96</v>
      </c>
      <c r="B24" s="2">
        <f>Table134[[#This Row],[Finish]]-Table134[[#This Row],[Start]]</f>
        <v>2.599537037037037E-2</v>
      </c>
      <c r="C24" s="3">
        <v>23</v>
      </c>
      <c r="D24" s="28"/>
      <c r="E24" s="27">
        <v>41</v>
      </c>
      <c r="F24" s="33">
        <v>3.2754629629629627E-2</v>
      </c>
      <c r="G24" s="33">
        <v>3.709490740740741E-2</v>
      </c>
      <c r="H24" s="4">
        <f>Table134[[#This Row],[Swim finish]]-Table134[[#This Row],[Start]]</f>
        <v>4.3402777777777832E-3</v>
      </c>
      <c r="I24" s="34">
        <v>5</v>
      </c>
      <c r="J24" s="33">
        <v>3.8171296296296293E-2</v>
      </c>
      <c r="K24" s="4">
        <f>J24-G24</f>
        <v>1.0763888888888837E-3</v>
      </c>
      <c r="L24" s="9">
        <v>41</v>
      </c>
      <c r="M24" s="33">
        <v>5.8749999999999997E-2</v>
      </c>
      <c r="N24" s="4">
        <f>M24-J24</f>
        <v>2.0578703703703703E-2</v>
      </c>
      <c r="O24" s="9">
        <v>36</v>
      </c>
      <c r="P24">
        <v>4</v>
      </c>
    </row>
    <row r="25" spans="1:16" x14ac:dyDescent="0.3">
      <c r="A25" t="s">
        <v>20</v>
      </c>
      <c r="B25" s="2">
        <f>Table134[[#This Row],[Finish]]-Table134[[#This Row],[Start]]</f>
        <v>2.6053240740740558E-2</v>
      </c>
      <c r="C25" s="3">
        <v>24</v>
      </c>
      <c r="D25">
        <v>5</v>
      </c>
      <c r="E25">
        <v>20</v>
      </c>
      <c r="F25" s="1">
        <v>1.7972222222222223</v>
      </c>
      <c r="G25" s="1">
        <v>1.8020370370370369</v>
      </c>
      <c r="H25" s="4">
        <f>Table134[[#This Row],[Swim finish]]-Table134[[#This Row],[Start]]</f>
        <v>4.8148148148146053E-3</v>
      </c>
      <c r="I25" s="34">
        <v>14</v>
      </c>
      <c r="J25" s="1">
        <v>1.8027083333333334</v>
      </c>
      <c r="K25" s="4">
        <f>Table134[[#This Row],[Run start]]-Table134[[#This Row],[Swim finish]]</f>
        <v>6.7129629629647525E-4</v>
      </c>
      <c r="L25" s="9">
        <v>5</v>
      </c>
      <c r="M25" s="1">
        <v>1.8232754629629628</v>
      </c>
      <c r="N25" s="4">
        <f>Table134[[#This Row],[Finish]]-Table134[[#This Row],[Run start]]</f>
        <v>2.0567129629629477E-2</v>
      </c>
      <c r="O25" s="9">
        <v>35</v>
      </c>
      <c r="P25">
        <v>1</v>
      </c>
    </row>
    <row r="26" spans="1:16" x14ac:dyDescent="0.3">
      <c r="A26" t="s">
        <v>21</v>
      </c>
      <c r="B26" s="2">
        <f>Table134[[#This Row],[Finish]]-Table134[[#This Row],[Start]]</f>
        <v>2.6076388888889079E-2</v>
      </c>
      <c r="C26" s="3">
        <v>25</v>
      </c>
      <c r="D26">
        <v>1</v>
      </c>
      <c r="E26">
        <v>4</v>
      </c>
      <c r="F26" s="1">
        <v>1.7916666666666665</v>
      </c>
      <c r="G26" s="1">
        <v>1.799074074074074</v>
      </c>
      <c r="H26" s="4">
        <f>Table134[[#This Row],[Swim finish]]-Table134[[#This Row],[Start]]</f>
        <v>7.4074074074075291E-3</v>
      </c>
      <c r="I26" s="34">
        <v>92</v>
      </c>
      <c r="J26" s="1">
        <v>1.7998379629629628</v>
      </c>
      <c r="K26" s="4">
        <f>Table134[[#This Row],[Run start]]-Table134[[#This Row],[Swim finish]]</f>
        <v>7.6388888888878625E-4</v>
      </c>
      <c r="L26" s="9">
        <v>11</v>
      </c>
      <c r="M26" s="1">
        <v>1.8177430555555556</v>
      </c>
      <c r="N26" s="4">
        <f>Table134[[#This Row],[Finish]]-Table134[[#This Row],[Run start]]</f>
        <v>1.7905092592592764E-2</v>
      </c>
      <c r="O26" s="9">
        <v>11</v>
      </c>
      <c r="P26">
        <v>1</v>
      </c>
    </row>
    <row r="27" spans="1:16" x14ac:dyDescent="0.3">
      <c r="A27" t="s">
        <v>22</v>
      </c>
      <c r="B27" s="2">
        <f>Table134[[#This Row],[Finish]]-Table134[[#This Row],[Start]]</f>
        <v>2.6296296296296262E-2</v>
      </c>
      <c r="C27" s="3">
        <v>26</v>
      </c>
      <c r="D27">
        <v>5</v>
      </c>
      <c r="E27">
        <v>19</v>
      </c>
      <c r="F27" s="1">
        <v>1.7972222222222223</v>
      </c>
      <c r="G27" s="1">
        <v>1.8012847222222224</v>
      </c>
      <c r="H27" s="4">
        <f>Table134[[#This Row],[Swim finish]]-Table134[[#This Row],[Start]]</f>
        <v>4.0625000000000799E-3</v>
      </c>
      <c r="I27" s="34">
        <v>3</v>
      </c>
      <c r="J27" s="1">
        <v>1.8022222222222222</v>
      </c>
      <c r="K27" s="4">
        <f>Table134[[#This Row],[Run start]]-Table134[[#This Row],[Swim finish]]</f>
        <v>9.3749999999981348E-4</v>
      </c>
      <c r="L27" s="9">
        <v>23</v>
      </c>
      <c r="M27" s="1">
        <v>1.8235185185185185</v>
      </c>
      <c r="N27" s="4">
        <f>Table134[[#This Row],[Finish]]-Table134[[#This Row],[Run start]]</f>
        <v>2.1296296296296369E-2</v>
      </c>
      <c r="O27" s="9">
        <v>44</v>
      </c>
      <c r="P27">
        <v>1</v>
      </c>
    </row>
    <row r="28" spans="1:16" x14ac:dyDescent="0.3">
      <c r="A28" t="s">
        <v>64</v>
      </c>
      <c r="B28" s="2">
        <f>Table134[[#This Row],[Finish]]-Table134[[#This Row],[Start]]</f>
        <v>2.6435185185185173E-2</v>
      </c>
      <c r="C28" s="3">
        <v>27</v>
      </c>
      <c r="D28">
        <v>3</v>
      </c>
      <c r="E28">
        <v>12</v>
      </c>
      <c r="F28" s="1">
        <v>1.7972222222222223</v>
      </c>
      <c r="G28" s="1">
        <v>1.8034143518518517</v>
      </c>
      <c r="H28" s="4">
        <f>Table134[[#This Row],[Swim finish]]-Table134[[#This Row],[Start]]</f>
        <v>6.1921296296294503E-3</v>
      </c>
      <c r="I28" s="34">
        <v>62</v>
      </c>
      <c r="J28" s="1">
        <v>1.8043287037037037</v>
      </c>
      <c r="K28" s="4">
        <f>Table134[[#This Row],[Run start]]-Table134[[#This Row],[Swim finish]]</f>
        <v>9.1435185185195778E-4</v>
      </c>
      <c r="L28" s="9">
        <v>21</v>
      </c>
      <c r="M28" s="1">
        <v>1.8236574074074074</v>
      </c>
      <c r="N28" s="4">
        <f>Table134[[#This Row],[Finish]]-Table134[[#This Row],[Run start]]</f>
        <v>1.9328703703703765E-2</v>
      </c>
      <c r="O28" s="9">
        <v>17</v>
      </c>
      <c r="P28">
        <v>3</v>
      </c>
    </row>
    <row r="29" spans="1:16" x14ac:dyDescent="0.3">
      <c r="A29" t="s">
        <v>49</v>
      </c>
      <c r="B29" s="2">
        <f>Table134[[#This Row],[Finish]]-Table134[[#This Row],[Start]]</f>
        <v>2.66087962962962E-2</v>
      </c>
      <c r="C29" s="3">
        <v>28</v>
      </c>
      <c r="D29">
        <v>3</v>
      </c>
      <c r="E29">
        <v>11</v>
      </c>
      <c r="F29" s="1">
        <v>1.7972222222222223</v>
      </c>
      <c r="G29" s="1">
        <v>1.8035416666666668</v>
      </c>
      <c r="H29" s="4">
        <f>Table134[[#This Row],[Swim finish]]-Table134[[#This Row],[Start]]</f>
        <v>6.3194444444445441E-3</v>
      </c>
      <c r="I29" s="34">
        <v>64</v>
      </c>
      <c r="J29" s="1">
        <v>1.8046180555555555</v>
      </c>
      <c r="K29" s="4">
        <f>Table134[[#This Row],[Run start]]-Table134[[#This Row],[Swim finish]]</f>
        <v>1.0763888888887241E-3</v>
      </c>
      <c r="L29" s="9">
        <v>41</v>
      </c>
      <c r="M29" s="1">
        <v>1.8238310185185185</v>
      </c>
      <c r="N29" s="4">
        <f>Table134[[#This Row],[Finish]]-Table134[[#This Row],[Run start]]</f>
        <v>1.9212962962962932E-2</v>
      </c>
      <c r="O29" s="9">
        <v>14</v>
      </c>
      <c r="P29">
        <v>2</v>
      </c>
    </row>
    <row r="30" spans="1:16" x14ac:dyDescent="0.3">
      <c r="A30" t="s">
        <v>22</v>
      </c>
      <c r="B30" s="2">
        <f>Table134[[#This Row],[Finish]]-Table134[[#This Row],[Start]]</f>
        <v>2.6782407407407449E-2</v>
      </c>
      <c r="C30" s="3">
        <v>29</v>
      </c>
      <c r="D30">
        <v>6</v>
      </c>
      <c r="E30">
        <v>23</v>
      </c>
      <c r="F30" s="1">
        <v>1.8055555555555556</v>
      </c>
      <c r="G30" s="1">
        <v>1.8097685185185184</v>
      </c>
      <c r="H30" s="4">
        <f>Table134[[#This Row],[Swim finish]]-Table134[[#This Row],[Start]]</f>
        <v>4.2129629629628074E-3</v>
      </c>
      <c r="I30" s="34">
        <v>4</v>
      </c>
      <c r="J30" s="1">
        <v>1.8109837962962962</v>
      </c>
      <c r="K30" s="4">
        <f>Table134[[#This Row],[Run start]]-Table134[[#This Row],[Swim finish]]</f>
        <v>1.2152777777778567E-3</v>
      </c>
      <c r="L30" s="9">
        <v>54</v>
      </c>
      <c r="M30" s="1">
        <v>1.832337962962963</v>
      </c>
      <c r="N30" s="4">
        <f>Table134[[#This Row],[Finish]]-Table134[[#This Row],[Run start]]</f>
        <v>2.1354166666666785E-2</v>
      </c>
      <c r="O30" s="9">
        <v>46</v>
      </c>
      <c r="P30">
        <v>2</v>
      </c>
    </row>
    <row r="31" spans="1:16" x14ac:dyDescent="0.3">
      <c r="A31" t="s">
        <v>26</v>
      </c>
      <c r="B31" s="2">
        <f>Table134[[#This Row],[Finish]]-Table134[[#This Row],[Start]]</f>
        <v>2.6863425925925943E-2</v>
      </c>
      <c r="C31" s="3">
        <v>30</v>
      </c>
      <c r="D31">
        <v>5</v>
      </c>
      <c r="E31">
        <v>17</v>
      </c>
      <c r="F31" s="1">
        <v>1.8027777777777778</v>
      </c>
      <c r="G31" s="1">
        <v>1.8076967592592592</v>
      </c>
      <c r="H31" s="4">
        <f>Table134[[#This Row],[Swim finish]]-Table134[[#This Row],[Start]]</f>
        <v>4.9189814814813992E-3</v>
      </c>
      <c r="I31" s="34">
        <v>22</v>
      </c>
      <c r="J31" s="1">
        <v>1.8087962962962965</v>
      </c>
      <c r="K31" s="4">
        <f>Table134[[#This Row],[Run start]]-Table134[[#This Row],[Swim finish]]</f>
        <v>1.0995370370372459E-3</v>
      </c>
      <c r="L31" s="9">
        <v>43</v>
      </c>
      <c r="M31" s="1">
        <v>1.8296412037037038</v>
      </c>
      <c r="N31" s="4">
        <f>Table134[[#This Row],[Finish]]-Table134[[#This Row],[Run start]]</f>
        <v>2.0844907407407298E-2</v>
      </c>
      <c r="O31" s="9">
        <v>39</v>
      </c>
      <c r="P31">
        <v>3</v>
      </c>
    </row>
    <row r="32" spans="1:16" x14ac:dyDescent="0.3">
      <c r="A32" s="27" t="s">
        <v>93</v>
      </c>
      <c r="B32" s="2">
        <f>Table134[[#This Row],[Finish]]-Table134[[#This Row],[Start]]</f>
        <v>2.7210648148148147E-2</v>
      </c>
      <c r="C32" s="3">
        <v>31</v>
      </c>
      <c r="D32" s="28"/>
      <c r="E32" s="27">
        <v>37</v>
      </c>
      <c r="F32" s="33">
        <v>2.9861111111111113E-2</v>
      </c>
      <c r="G32" s="33">
        <v>3.4733796296296297E-2</v>
      </c>
      <c r="H32" s="4">
        <f>Table134[[#This Row],[Swim finish]]-Table134[[#This Row],[Start]]</f>
        <v>4.8726851851851848E-3</v>
      </c>
      <c r="I32" s="34">
        <v>18</v>
      </c>
      <c r="J32" s="33">
        <v>3.6030092592592593E-2</v>
      </c>
      <c r="K32" s="4">
        <f>J32-G32</f>
        <v>1.2962962962962954E-3</v>
      </c>
      <c r="L32" s="9">
        <v>60</v>
      </c>
      <c r="M32" s="33">
        <v>5.707175925925926E-2</v>
      </c>
      <c r="N32" s="4">
        <f>M32-J32</f>
        <v>2.1041666666666667E-2</v>
      </c>
      <c r="O32" s="9">
        <v>43</v>
      </c>
      <c r="P32">
        <v>4</v>
      </c>
    </row>
    <row r="33" spans="1:16" x14ac:dyDescent="0.3">
      <c r="A33" t="s">
        <v>54</v>
      </c>
      <c r="B33" s="2">
        <f>Table134[[#This Row],[Finish]]-Table134[[#This Row],[Start]]</f>
        <v>2.7418981481481586E-2</v>
      </c>
      <c r="C33" s="3">
        <v>32</v>
      </c>
      <c r="D33">
        <v>5</v>
      </c>
      <c r="E33">
        <v>20</v>
      </c>
      <c r="F33" s="1">
        <v>1.8027777777777778</v>
      </c>
      <c r="G33" s="1">
        <v>1.8074305555555554</v>
      </c>
      <c r="H33" s="4">
        <f>Table134[[#This Row],[Swim finish]]-Table134[[#This Row],[Start]]</f>
        <v>4.6527777777776169E-3</v>
      </c>
      <c r="I33" s="34">
        <v>6</v>
      </c>
      <c r="J33" s="1">
        <v>1.8084606481481482</v>
      </c>
      <c r="K33" s="4">
        <f>Table134[[#This Row],[Run start]]-Table134[[#This Row],[Swim finish]]</f>
        <v>1.0300925925927906E-3</v>
      </c>
      <c r="L33" s="9">
        <v>37</v>
      </c>
      <c r="M33" s="1">
        <v>1.8301967592592594</v>
      </c>
      <c r="N33" s="4">
        <f>Table134[[#This Row],[Finish]]-Table134[[#This Row],[Run start]]</f>
        <v>2.1736111111111178E-2</v>
      </c>
      <c r="O33" s="9">
        <v>54</v>
      </c>
      <c r="P33">
        <v>2</v>
      </c>
    </row>
    <row r="34" spans="1:16" x14ac:dyDescent="0.3">
      <c r="A34" t="s">
        <v>43</v>
      </c>
      <c r="B34" s="2">
        <f>Table134[[#This Row],[Finish]]-Table134[[#This Row],[Start]]</f>
        <v>2.7442129629629886E-2</v>
      </c>
      <c r="C34" s="3">
        <v>33</v>
      </c>
      <c r="D34">
        <v>1</v>
      </c>
      <c r="E34">
        <v>4</v>
      </c>
      <c r="F34" s="1">
        <v>1.7916666666666665</v>
      </c>
      <c r="G34" s="1">
        <v>1.7983680555555557</v>
      </c>
      <c r="H34" s="4">
        <f>Table134[[#This Row],[Swim finish]]-Table134[[#This Row],[Start]]</f>
        <v>6.7013888888891593E-3</v>
      </c>
      <c r="I34" s="34">
        <v>77</v>
      </c>
      <c r="J34" s="1">
        <v>1.7996643518518518</v>
      </c>
      <c r="K34" s="4">
        <f>Table134[[#This Row],[Run start]]-Table134[[#This Row],[Swim finish]]</f>
        <v>1.2962962962961289E-3</v>
      </c>
      <c r="L34" s="9">
        <v>60</v>
      </c>
      <c r="M34" s="1">
        <v>1.8191087962962964</v>
      </c>
      <c r="N34" s="4">
        <f>Table134[[#This Row],[Finish]]-Table134[[#This Row],[Run start]]</f>
        <v>1.9444444444444597E-2</v>
      </c>
      <c r="O34" s="9">
        <v>18</v>
      </c>
      <c r="P34">
        <v>2</v>
      </c>
    </row>
    <row r="35" spans="1:16" x14ac:dyDescent="0.3">
      <c r="A35" s="27" t="s">
        <v>23</v>
      </c>
      <c r="B35" s="2">
        <f>Table134[[#This Row],[Finish]]-Table134[[#This Row],[Start]]</f>
        <v>2.7465277777777776E-2</v>
      </c>
      <c r="C35" s="3">
        <v>34</v>
      </c>
      <c r="D35" s="28"/>
      <c r="E35" s="27">
        <v>35</v>
      </c>
      <c r="F35" s="33">
        <v>2.7083333333333334E-2</v>
      </c>
      <c r="G35" s="33">
        <v>3.2118055555555552E-2</v>
      </c>
      <c r="H35" s="4">
        <f>Table134[[#This Row],[Swim finish]]-Table134[[#This Row],[Start]]</f>
        <v>5.0347222222222182E-3</v>
      </c>
      <c r="I35" s="34">
        <v>23</v>
      </c>
      <c r="J35" s="33">
        <v>3.3171296296296296E-2</v>
      </c>
      <c r="K35" s="4">
        <f>J35-G35</f>
        <v>1.0532407407407435E-3</v>
      </c>
      <c r="L35" s="9">
        <v>39</v>
      </c>
      <c r="M35" s="33">
        <v>5.454861111111111E-2</v>
      </c>
      <c r="N35" s="4">
        <f>M35-J35</f>
        <v>2.1377314814814814E-2</v>
      </c>
      <c r="O35" s="9">
        <v>47</v>
      </c>
      <c r="P35">
        <v>4</v>
      </c>
    </row>
    <row r="36" spans="1:16" x14ac:dyDescent="0.3">
      <c r="A36" s="27" t="s">
        <v>91</v>
      </c>
      <c r="B36" s="2">
        <f>Table134[[#This Row],[Finish]]-Table134[[#This Row],[Start]]</f>
        <v>2.7465277777777776E-2</v>
      </c>
      <c r="C36" s="3">
        <v>34</v>
      </c>
      <c r="D36" s="28"/>
      <c r="E36" s="27">
        <v>33</v>
      </c>
      <c r="F36" s="33">
        <v>2.7083333333333334E-2</v>
      </c>
      <c r="G36" s="33">
        <v>3.2407407407407406E-2</v>
      </c>
      <c r="H36" s="4">
        <f>Table134[[#This Row],[Swim finish]]-Table134[[#This Row],[Start]]</f>
        <v>5.3240740740740713E-3</v>
      </c>
      <c r="I36" s="34">
        <v>33</v>
      </c>
      <c r="J36" s="33">
        <v>3.3587962962962965E-2</v>
      </c>
      <c r="K36" s="4">
        <f>J36-G36</f>
        <v>1.1805555555555597E-3</v>
      </c>
      <c r="L36" s="9">
        <v>49</v>
      </c>
      <c r="M36" s="33">
        <v>5.454861111111111E-2</v>
      </c>
      <c r="N36" s="4">
        <f>M36-J36</f>
        <v>2.0960648148148145E-2</v>
      </c>
      <c r="O36" s="9">
        <v>41</v>
      </c>
      <c r="P36">
        <v>4</v>
      </c>
    </row>
    <row r="37" spans="1:16" x14ac:dyDescent="0.3">
      <c r="A37" t="s">
        <v>23</v>
      </c>
      <c r="B37" s="2">
        <f>Table134[[#This Row],[Finish]]-Table134[[#This Row],[Start]]</f>
        <v>2.7569444444444313E-2</v>
      </c>
      <c r="C37" s="3">
        <v>36</v>
      </c>
      <c r="D37">
        <v>6</v>
      </c>
      <c r="E37">
        <v>22</v>
      </c>
      <c r="F37" s="1">
        <v>1.8055555555555556</v>
      </c>
      <c r="G37" s="1">
        <v>1.8103587962962964</v>
      </c>
      <c r="H37" s="4">
        <f>Table134[[#This Row],[Swim finish]]-Table134[[#This Row],[Start]]</f>
        <v>4.8032407407407884E-3</v>
      </c>
      <c r="I37" s="34">
        <v>11</v>
      </c>
      <c r="J37" s="1">
        <v>1.8113194444444445</v>
      </c>
      <c r="K37" s="4">
        <f>Table134[[#This Row],[Run start]]-Table134[[#This Row],[Swim finish]]</f>
        <v>9.6064814814811328E-4</v>
      </c>
      <c r="L37" s="9">
        <v>27</v>
      </c>
      <c r="M37" s="1">
        <v>1.8331249999999999</v>
      </c>
      <c r="N37" s="4">
        <f>Table134[[#This Row],[Finish]]-Table134[[#This Row],[Run start]]</f>
        <v>2.1805555555555411E-2</v>
      </c>
      <c r="O37" s="9">
        <v>56</v>
      </c>
      <c r="P37">
        <v>2</v>
      </c>
    </row>
    <row r="38" spans="1:16" x14ac:dyDescent="0.3">
      <c r="A38" t="s">
        <v>23</v>
      </c>
      <c r="B38" s="2">
        <f>Table134[[#This Row],[Finish]]-Table134[[#This Row],[Start]]</f>
        <v>2.7604166666666652E-2</v>
      </c>
      <c r="C38" s="3">
        <v>37</v>
      </c>
      <c r="D38">
        <v>4</v>
      </c>
      <c r="E38">
        <v>16</v>
      </c>
      <c r="F38" s="1">
        <v>1.7958333333333334</v>
      </c>
      <c r="G38" s="1">
        <v>1.8006597222222223</v>
      </c>
      <c r="H38" s="4">
        <f>Table134[[#This Row],[Swim finish]]-Table134[[#This Row],[Start]]</f>
        <v>4.8263888888888662E-3</v>
      </c>
      <c r="I38" s="34">
        <v>16</v>
      </c>
      <c r="J38" s="1">
        <v>1.8018055555555557</v>
      </c>
      <c r="K38" s="4">
        <f>Table134[[#This Row],[Run start]]-Table134[[#This Row],[Swim finish]]</f>
        <v>1.1458333333334014E-3</v>
      </c>
      <c r="L38" s="9">
        <v>48</v>
      </c>
      <c r="M38" s="1">
        <v>1.8234375</v>
      </c>
      <c r="N38" s="4">
        <f>Table134[[#This Row],[Finish]]-Table134[[#This Row],[Run start]]</f>
        <v>2.1631944444444384E-2</v>
      </c>
      <c r="O38" s="9">
        <v>52</v>
      </c>
      <c r="P38">
        <v>1</v>
      </c>
    </row>
    <row r="39" spans="1:16" x14ac:dyDescent="0.3">
      <c r="A39" t="s">
        <v>24</v>
      </c>
      <c r="B39" s="2">
        <f>Table134[[#This Row],[Finish]]-Table134[[#This Row],[Start]]</f>
        <v>2.7673611111111107E-2</v>
      </c>
      <c r="C39" s="3">
        <v>38</v>
      </c>
      <c r="D39">
        <v>6</v>
      </c>
      <c r="E39">
        <v>23</v>
      </c>
      <c r="F39" s="1">
        <v>1.7986111111111112</v>
      </c>
      <c r="G39" s="1">
        <v>1.8023032407407409</v>
      </c>
      <c r="H39" s="4">
        <f>Table134[[#This Row],[Swim finish]]-Table134[[#This Row],[Start]]</f>
        <v>3.6921296296297257E-3</v>
      </c>
      <c r="I39" s="9">
        <v>1</v>
      </c>
      <c r="J39" s="1">
        <v>1.8032407407407407</v>
      </c>
      <c r="K39" s="4">
        <f>Table134[[#This Row],[Run start]]-Table134[[#This Row],[Swim finish]]</f>
        <v>9.3749999999981348E-4</v>
      </c>
      <c r="L39" s="9">
        <v>23</v>
      </c>
      <c r="M39" s="1">
        <v>1.8262847222222223</v>
      </c>
      <c r="N39" s="4">
        <f>Table134[[#This Row],[Finish]]-Table134[[#This Row],[Run start]]</f>
        <v>2.3043981481481568E-2</v>
      </c>
      <c r="O39" s="9">
        <v>63</v>
      </c>
      <c r="P39">
        <v>1</v>
      </c>
    </row>
    <row r="40" spans="1:16" x14ac:dyDescent="0.3">
      <c r="A40" s="27" t="s">
        <v>37</v>
      </c>
      <c r="B40" s="2">
        <f>Table134[[#This Row],[Finish]]-Table134[[#This Row],[Start]]</f>
        <v>2.7673611111111114E-2</v>
      </c>
      <c r="C40" s="3">
        <v>38</v>
      </c>
      <c r="D40" s="28"/>
      <c r="E40" s="27">
        <v>24</v>
      </c>
      <c r="F40" s="33">
        <v>1.8055555555555554E-2</v>
      </c>
      <c r="G40" s="33">
        <v>2.3495370370370371E-2</v>
      </c>
      <c r="H40" s="4">
        <f>Table134[[#This Row],[Swim finish]]-Table134[[#This Row],[Start]]</f>
        <v>5.4398148148148175E-3</v>
      </c>
      <c r="I40" s="34">
        <v>36</v>
      </c>
      <c r="J40" s="33">
        <v>2.525462962962963E-2</v>
      </c>
      <c r="K40" s="4">
        <f>J40-G40</f>
        <v>1.759259259259259E-3</v>
      </c>
      <c r="L40" s="9">
        <v>96</v>
      </c>
      <c r="M40" s="33">
        <v>4.5729166666666668E-2</v>
      </c>
      <c r="N40" s="4">
        <f>M40-J40</f>
        <v>2.0474537037037038E-2</v>
      </c>
      <c r="O40" s="9">
        <v>34</v>
      </c>
      <c r="P40">
        <v>4</v>
      </c>
    </row>
    <row r="41" spans="1:16" x14ac:dyDescent="0.3">
      <c r="A41" t="s">
        <v>23</v>
      </c>
      <c r="B41" s="2">
        <f>Table134[[#This Row],[Finish]]-Table134[[#This Row],[Start]]</f>
        <v>2.7777777777777901E-2</v>
      </c>
      <c r="C41" s="3">
        <v>40</v>
      </c>
      <c r="D41">
        <v>6</v>
      </c>
      <c r="E41">
        <v>22</v>
      </c>
      <c r="F41" s="1">
        <v>1.8055555555555556</v>
      </c>
      <c r="G41" s="1">
        <v>1.8105902777777778</v>
      </c>
      <c r="H41" s="4">
        <f>Table134[[#This Row],[Swim finish]]-Table134[[#This Row],[Start]]</f>
        <v>5.0347222222222321E-3</v>
      </c>
      <c r="I41" s="34">
        <v>23</v>
      </c>
      <c r="J41" s="1">
        <v>1.8114236111111111</v>
      </c>
      <c r="K41" s="4">
        <f>Table134[[#This Row],[Run start]]-Table134[[#This Row],[Swim finish]]</f>
        <v>8.3333333333324155E-4</v>
      </c>
      <c r="L41" s="9">
        <v>16</v>
      </c>
      <c r="M41" s="1">
        <v>1.8333333333333335</v>
      </c>
      <c r="N41" s="4">
        <f>Table134[[#This Row],[Finish]]-Table134[[#This Row],[Run start]]</f>
        <v>2.1909722222222427E-2</v>
      </c>
      <c r="O41" s="9">
        <v>57</v>
      </c>
      <c r="P41">
        <v>3</v>
      </c>
    </row>
    <row r="42" spans="1:16" x14ac:dyDescent="0.3">
      <c r="A42" t="s">
        <v>26</v>
      </c>
      <c r="B42" s="2">
        <f>Table134[[#This Row],[Finish]]-Table134[[#This Row],[Start]]</f>
        <v>2.7777777777777901E-2</v>
      </c>
      <c r="C42" s="3">
        <v>40</v>
      </c>
      <c r="D42">
        <v>5</v>
      </c>
      <c r="E42">
        <v>17</v>
      </c>
      <c r="F42" s="1">
        <v>1.8027777777777778</v>
      </c>
      <c r="G42" s="1">
        <v>1.807974537037037</v>
      </c>
      <c r="H42" s="4">
        <f>Table134[[#This Row],[Swim finish]]-Table134[[#This Row],[Start]]</f>
        <v>5.1967592592592204E-3</v>
      </c>
      <c r="I42" s="34">
        <v>27</v>
      </c>
      <c r="J42" s="1">
        <v>1.8089814814814815</v>
      </c>
      <c r="K42" s="4">
        <f>Table134[[#This Row],[Run start]]-Table134[[#This Row],[Swim finish]]</f>
        <v>1.0069444444444908E-3</v>
      </c>
      <c r="L42" s="9">
        <v>34</v>
      </c>
      <c r="M42" s="1">
        <v>1.8305555555555557</v>
      </c>
      <c r="N42" s="4">
        <f>Table134[[#This Row],[Finish]]-Table134[[#This Row],[Run start]]</f>
        <v>2.157407407407419E-2</v>
      </c>
      <c r="O42" s="9">
        <v>50</v>
      </c>
      <c r="P42">
        <v>2</v>
      </c>
    </row>
    <row r="43" spans="1:16" x14ac:dyDescent="0.3">
      <c r="A43" t="s">
        <v>45</v>
      </c>
      <c r="B43" s="2">
        <f>Table134[[#This Row],[Finish]]-Table134[[#This Row],[Start]]</f>
        <v>2.7870370370370434E-2</v>
      </c>
      <c r="C43" s="3">
        <v>42</v>
      </c>
      <c r="D43">
        <v>2</v>
      </c>
      <c r="E43">
        <v>6</v>
      </c>
      <c r="F43" s="1">
        <v>1.7944444444444443</v>
      </c>
      <c r="G43" s="1">
        <v>1.8008564814814814</v>
      </c>
      <c r="H43" s="4">
        <f>Table134[[#This Row],[Swim finish]]-Table134[[#This Row],[Start]]</f>
        <v>6.4120370370370772E-3</v>
      </c>
      <c r="I43" s="34">
        <v>68</v>
      </c>
      <c r="J43" s="1">
        <v>1.8022569444444443</v>
      </c>
      <c r="K43" s="4">
        <f>Table134[[#This Row],[Run start]]-Table134[[#This Row],[Swim finish]]</f>
        <v>1.4004629629629228E-3</v>
      </c>
      <c r="L43" s="9">
        <v>75</v>
      </c>
      <c r="M43" s="1">
        <v>1.8223148148148147</v>
      </c>
      <c r="N43" s="4">
        <f>Table134[[#This Row],[Finish]]-Table134[[#This Row],[Run start]]</f>
        <v>2.0057870370370434E-2</v>
      </c>
      <c r="O43" s="9">
        <v>30</v>
      </c>
      <c r="P43">
        <v>2</v>
      </c>
    </row>
    <row r="44" spans="1:16" x14ac:dyDescent="0.3">
      <c r="A44" s="27" t="s">
        <v>66</v>
      </c>
      <c r="B44" s="2">
        <f>Table134[[#This Row],[Finish]]-Table134[[#This Row],[Start]]</f>
        <v>2.8159722222222221E-2</v>
      </c>
      <c r="C44" s="3">
        <v>43</v>
      </c>
      <c r="D44" s="28"/>
      <c r="E44" s="27">
        <v>25</v>
      </c>
      <c r="F44" s="33">
        <v>2.0833333333333332E-2</v>
      </c>
      <c r="G44" s="33">
        <v>2.6504629629629628E-2</v>
      </c>
      <c r="H44" s="4">
        <f>Table134[[#This Row],[Swim finish]]-Table134[[#This Row],[Start]]</f>
        <v>5.6712962962962958E-3</v>
      </c>
      <c r="I44" s="34">
        <v>46</v>
      </c>
      <c r="J44" s="33">
        <v>2.7685185185185184E-2</v>
      </c>
      <c r="K44" s="4">
        <f>J44-G44</f>
        <v>1.1805555555555562E-3</v>
      </c>
      <c r="L44" s="9">
        <v>49</v>
      </c>
      <c r="M44" s="33">
        <v>4.8993055555555554E-2</v>
      </c>
      <c r="N44" s="4">
        <f>M44-J44</f>
        <v>2.1307870370370369E-2</v>
      </c>
      <c r="O44" s="9">
        <v>45</v>
      </c>
      <c r="P44">
        <v>4</v>
      </c>
    </row>
    <row r="45" spans="1:16" x14ac:dyDescent="0.3">
      <c r="A45" t="s">
        <v>41</v>
      </c>
      <c r="B45" s="2">
        <f>Table134[[#This Row],[Finish]]-Table134[[#This Row],[Start]]</f>
        <v>2.8240740740740566E-2</v>
      </c>
      <c r="C45" s="3">
        <v>44</v>
      </c>
      <c r="D45">
        <v>2</v>
      </c>
      <c r="E45">
        <v>5</v>
      </c>
      <c r="F45" s="1">
        <v>1.7930555555555556</v>
      </c>
      <c r="G45" s="1">
        <v>1.7998148148148148</v>
      </c>
      <c r="H45" s="4">
        <f>Table134[[#This Row],[Swim finish]]-Table134[[#This Row],[Start]]</f>
        <v>6.7592592592591316E-3</v>
      </c>
      <c r="I45" s="34">
        <v>78</v>
      </c>
      <c r="J45" s="1">
        <v>1.800497685185185</v>
      </c>
      <c r="K45" s="4">
        <f>Table134[[#This Row],[Run start]]-Table134[[#This Row],[Swim finish]]</f>
        <v>6.8287037037029208E-4</v>
      </c>
      <c r="L45" s="9">
        <v>7</v>
      </c>
      <c r="M45" s="1">
        <v>1.8212962962962962</v>
      </c>
      <c r="N45" s="4">
        <f>Table134[[#This Row],[Finish]]-Table134[[#This Row],[Run start]]</f>
        <v>2.0798611111111143E-2</v>
      </c>
      <c r="O45" s="9">
        <v>37</v>
      </c>
      <c r="P45">
        <v>1</v>
      </c>
    </row>
    <row r="46" spans="1:16" x14ac:dyDescent="0.3">
      <c r="A46" t="s">
        <v>65</v>
      </c>
      <c r="B46" s="2">
        <f>Table134[[#This Row],[Finish]]-Table134[[#This Row],[Start]]</f>
        <v>2.8356481481481399E-2</v>
      </c>
      <c r="C46" s="3">
        <v>45</v>
      </c>
      <c r="D46">
        <v>4</v>
      </c>
      <c r="E46">
        <v>13</v>
      </c>
      <c r="F46" s="1">
        <v>1.8</v>
      </c>
      <c r="G46" s="1">
        <v>1.8055555555555556</v>
      </c>
      <c r="H46" s="4">
        <f>Table134[[#This Row],[Swim finish]]-Table134[[#This Row],[Start]]</f>
        <v>5.5555555555555358E-3</v>
      </c>
      <c r="I46" s="34">
        <v>40</v>
      </c>
      <c r="J46" s="1">
        <v>1.8075231481481482</v>
      </c>
      <c r="K46" s="4">
        <f>Table134[[#This Row],[Run start]]-Table134[[#This Row],[Swim finish]]</f>
        <v>1.9675925925926041E-3</v>
      </c>
      <c r="L46" s="9">
        <v>100</v>
      </c>
      <c r="M46" s="1">
        <v>1.8283564814814814</v>
      </c>
      <c r="N46" s="4">
        <f>Table134[[#This Row],[Finish]]-Table134[[#This Row],[Run start]]</f>
        <v>2.0833333333333259E-2</v>
      </c>
      <c r="O46" s="9">
        <v>38</v>
      </c>
      <c r="P46">
        <v>3</v>
      </c>
    </row>
    <row r="47" spans="1:16" x14ac:dyDescent="0.3">
      <c r="A47" s="27" t="s">
        <v>41</v>
      </c>
      <c r="B47" s="2">
        <f>Table134[[#This Row],[Finish]]-Table134[[#This Row],[Start]]</f>
        <v>2.8391203703703703E-2</v>
      </c>
      <c r="C47" s="3">
        <v>46</v>
      </c>
      <c r="D47" s="28"/>
      <c r="E47" s="27">
        <v>20</v>
      </c>
      <c r="F47" s="33">
        <v>1.5277777777777777E-2</v>
      </c>
      <c r="G47" s="33">
        <v>2.2187499999999999E-2</v>
      </c>
      <c r="H47" s="4">
        <f>Table134[[#This Row],[Swim finish]]-Table134[[#This Row],[Start]]</f>
        <v>6.9097222222222216E-3</v>
      </c>
      <c r="I47" s="34">
        <v>82</v>
      </c>
      <c r="J47" s="33">
        <v>2.3310185185185184E-2</v>
      </c>
      <c r="K47" s="4">
        <f>J47-G47</f>
        <v>1.1226851851851849E-3</v>
      </c>
      <c r="L47" s="9">
        <v>45</v>
      </c>
      <c r="M47" s="33">
        <v>4.3668981481481482E-2</v>
      </c>
      <c r="N47" s="4">
        <f>M47-J47</f>
        <v>2.0358796296296298E-2</v>
      </c>
      <c r="O47" s="9">
        <v>32</v>
      </c>
      <c r="P47">
        <v>4</v>
      </c>
    </row>
    <row r="48" spans="1:16" x14ac:dyDescent="0.3">
      <c r="A48" t="s">
        <v>25</v>
      </c>
      <c r="B48" s="2">
        <f>Table134[[#This Row],[Finish]]-Table134[[#This Row],[Start]]</f>
        <v>2.8391203703703738E-2</v>
      </c>
      <c r="C48" s="3">
        <v>47</v>
      </c>
      <c r="D48">
        <v>3</v>
      </c>
      <c r="E48">
        <v>12</v>
      </c>
      <c r="F48" s="1">
        <v>1.7944444444444443</v>
      </c>
      <c r="G48" s="1">
        <v>1.7995254629629631</v>
      </c>
      <c r="H48" s="4">
        <f>Table134[[#This Row],[Swim finish]]-Table134[[#This Row],[Start]]</f>
        <v>5.0810185185188317E-3</v>
      </c>
      <c r="I48" s="34">
        <v>26</v>
      </c>
      <c r="J48" s="1">
        <v>1.8006597222222223</v>
      </c>
      <c r="K48" s="4">
        <f>Table134[[#This Row],[Run start]]-Table134[[#This Row],[Swim finish]]</f>
        <v>1.1342592592591405E-3</v>
      </c>
      <c r="L48" s="9">
        <v>46</v>
      </c>
      <c r="M48" s="1">
        <v>1.822835648148148</v>
      </c>
      <c r="N48" s="4">
        <f>Table134[[#This Row],[Finish]]-Table134[[#This Row],[Run start]]</f>
        <v>2.2175925925925766E-2</v>
      </c>
      <c r="O48" s="9">
        <v>59</v>
      </c>
      <c r="P48">
        <v>1</v>
      </c>
    </row>
    <row r="49" spans="1:16" x14ac:dyDescent="0.3">
      <c r="A49" s="11" t="s">
        <v>26</v>
      </c>
      <c r="B49" s="2">
        <f>Table134[[#This Row],[Finish]]-Table134[[#This Row],[Start]]</f>
        <v>2.8449074074074154E-2</v>
      </c>
      <c r="C49" s="3">
        <v>48</v>
      </c>
      <c r="D49" s="9">
        <v>7</v>
      </c>
      <c r="E49" s="9">
        <v>24</v>
      </c>
      <c r="F49" s="25">
        <v>1.7986111111111112</v>
      </c>
      <c r="G49" s="25">
        <v>1.8041087962962963</v>
      </c>
      <c r="H49" s="4">
        <f>Table134[[#This Row],[Swim finish]]-Table134[[#This Row],[Start]]</f>
        <v>5.4976851851851194E-3</v>
      </c>
      <c r="I49" s="34">
        <v>38</v>
      </c>
      <c r="J49" s="25">
        <v>1.8055208333333335</v>
      </c>
      <c r="K49" s="4">
        <f>Table134[[#This Row],[Run start]]-Table134[[#This Row],[Swim finish]]</f>
        <v>1.4120370370371838E-3</v>
      </c>
      <c r="L49" s="9">
        <v>76</v>
      </c>
      <c r="M49" s="25">
        <v>1.8270601851851853</v>
      </c>
      <c r="N49" s="4">
        <f>Table134[[#This Row],[Finish]]-Table134[[#This Row],[Run start]]</f>
        <v>2.1539351851851851E-2</v>
      </c>
      <c r="O49" s="9">
        <v>49</v>
      </c>
      <c r="P49">
        <v>1</v>
      </c>
    </row>
    <row r="50" spans="1:16" x14ac:dyDescent="0.3">
      <c r="A50" s="11" t="s">
        <v>42</v>
      </c>
      <c r="B50" s="2">
        <f>Table134[[#This Row],[Finish]]-Table134[[#This Row],[Start]]</f>
        <v>2.8460648148148415E-2</v>
      </c>
      <c r="C50" s="3">
        <v>49</v>
      </c>
      <c r="D50" s="9">
        <v>1</v>
      </c>
      <c r="E50" s="9">
        <v>1</v>
      </c>
      <c r="F50" s="25">
        <v>1.7916666666666665</v>
      </c>
      <c r="G50" s="25">
        <v>1.7988078703703705</v>
      </c>
      <c r="H50" s="4">
        <f>Table134[[#This Row],[Swim finish]]-Table134[[#This Row],[Start]]</f>
        <v>7.1412037037039688E-3</v>
      </c>
      <c r="I50" s="34">
        <v>86</v>
      </c>
      <c r="J50" s="25">
        <v>1.8001851851851853</v>
      </c>
      <c r="K50" s="4">
        <f>Table134[[#This Row],[Run start]]-Table134[[#This Row],[Swim finish]]</f>
        <v>1.3773148148148451E-3</v>
      </c>
      <c r="L50" s="9">
        <v>71</v>
      </c>
      <c r="M50" s="25">
        <v>1.8201273148148149</v>
      </c>
      <c r="N50" s="4">
        <f>Table134[[#This Row],[Finish]]-Table134[[#This Row],[Run start]]</f>
        <v>1.9942129629629601E-2</v>
      </c>
      <c r="O50" s="9">
        <v>27</v>
      </c>
      <c r="P50">
        <v>2</v>
      </c>
    </row>
    <row r="51" spans="1:16" x14ac:dyDescent="0.3">
      <c r="A51" s="35" t="s">
        <v>28</v>
      </c>
      <c r="B51" s="2">
        <f>Table134[[#This Row],[Finish]]-Table134[[#This Row],[Start]]</f>
        <v>2.8506944444444446E-2</v>
      </c>
      <c r="C51" s="3">
        <v>50</v>
      </c>
      <c r="D51" s="32"/>
      <c r="E51" s="30">
        <v>10</v>
      </c>
      <c r="F51" s="36">
        <v>9.7222222222222224E-3</v>
      </c>
      <c r="G51" s="36">
        <v>1.7071759259259259E-2</v>
      </c>
      <c r="H51" s="4">
        <f>Table134[[#This Row],[Swim finish]]-Table134[[#This Row],[Start]]</f>
        <v>7.3495370370370364E-3</v>
      </c>
      <c r="I51" s="34">
        <v>90</v>
      </c>
      <c r="J51" s="36">
        <v>1.8738425925925926E-2</v>
      </c>
      <c r="K51" s="4">
        <f>J51-G51</f>
        <v>1.666666666666667E-3</v>
      </c>
      <c r="L51" s="9">
        <v>91</v>
      </c>
      <c r="M51" s="36">
        <v>3.8229166666666668E-2</v>
      </c>
      <c r="N51" s="4">
        <f>M51-J51</f>
        <v>1.9490740740740743E-2</v>
      </c>
      <c r="O51" s="9">
        <v>20</v>
      </c>
      <c r="P51">
        <v>4</v>
      </c>
    </row>
    <row r="52" spans="1:16" x14ac:dyDescent="0.3">
      <c r="A52" s="11" t="s">
        <v>41</v>
      </c>
      <c r="B52" s="2">
        <f>Table134[[#This Row],[Finish]]-Table134[[#This Row],[Start]]</f>
        <v>2.8541666666666687E-2</v>
      </c>
      <c r="C52" s="3">
        <v>51</v>
      </c>
      <c r="D52" s="9">
        <v>3</v>
      </c>
      <c r="E52" s="9">
        <v>10</v>
      </c>
      <c r="F52" s="25">
        <v>1.7972222222222223</v>
      </c>
      <c r="G52" s="25">
        <v>1.8038773148148148</v>
      </c>
      <c r="H52" s="4">
        <f>Table134[[#This Row],[Swim finish]]-Table134[[#This Row],[Start]]</f>
        <v>6.6550925925925597E-3</v>
      </c>
      <c r="I52" s="34">
        <v>75</v>
      </c>
      <c r="J52" s="25">
        <v>1.8047800925925928</v>
      </c>
      <c r="K52" s="4">
        <f>Table134[[#This Row],[Run start]]-Table134[[#This Row],[Swim finish]]</f>
        <v>9.027777777779189E-4</v>
      </c>
      <c r="L52" s="9">
        <v>20</v>
      </c>
      <c r="M52" s="25">
        <v>1.825763888888889</v>
      </c>
      <c r="N52" s="4">
        <f>Table134[[#This Row],[Finish]]-Table134[[#This Row],[Run start]]</f>
        <v>2.0983796296296209E-2</v>
      </c>
      <c r="O52" s="9">
        <v>42</v>
      </c>
      <c r="P52">
        <v>2</v>
      </c>
    </row>
    <row r="53" spans="1:16" x14ac:dyDescent="0.3">
      <c r="A53" s="11" t="s">
        <v>66</v>
      </c>
      <c r="B53" s="2">
        <f>Table134[[#This Row],[Finish]]-Table134[[#This Row],[Start]]</f>
        <v>2.8611111111110921E-2</v>
      </c>
      <c r="C53" s="3">
        <v>52</v>
      </c>
      <c r="D53" s="9">
        <v>4</v>
      </c>
      <c r="E53" s="9">
        <v>14</v>
      </c>
      <c r="F53" s="25">
        <v>1.8</v>
      </c>
      <c r="G53" s="25">
        <v>1.8055555555555556</v>
      </c>
      <c r="H53" s="4">
        <f>Table134[[#This Row],[Swim finish]]-Table134[[#This Row],[Start]]</f>
        <v>5.5555555555555358E-3</v>
      </c>
      <c r="I53" s="34">
        <v>40</v>
      </c>
      <c r="J53" s="25">
        <v>1.8069212962962964</v>
      </c>
      <c r="K53" s="4">
        <f>Table134[[#This Row],[Run start]]-Table134[[#This Row],[Swim finish]]</f>
        <v>1.3657407407408062E-3</v>
      </c>
      <c r="L53" s="9">
        <v>69</v>
      </c>
      <c r="M53" s="25">
        <v>1.828611111111111</v>
      </c>
      <c r="N53" s="4">
        <f>Table134[[#This Row],[Finish]]-Table134[[#This Row],[Run start]]</f>
        <v>2.1689814814814579E-2</v>
      </c>
      <c r="O53" s="9">
        <v>53</v>
      </c>
      <c r="P53">
        <v>3</v>
      </c>
    </row>
    <row r="54" spans="1:16" x14ac:dyDescent="0.3">
      <c r="A54" s="35" t="s">
        <v>63</v>
      </c>
      <c r="B54" s="2">
        <f>Table134[[#This Row],[Finish]]-Table134[[#This Row],[Start]]</f>
        <v>2.8703703703703703E-2</v>
      </c>
      <c r="C54" s="3">
        <v>53</v>
      </c>
      <c r="D54" s="32"/>
      <c r="E54" s="30">
        <v>19</v>
      </c>
      <c r="F54" s="36">
        <v>1.5277777777777777E-2</v>
      </c>
      <c r="G54" s="36">
        <v>2.0833333333333332E-2</v>
      </c>
      <c r="H54" s="4">
        <f>Table134[[#This Row],[Swim finish]]-Table134[[#This Row],[Start]]</f>
        <v>5.5555555555555549E-3</v>
      </c>
      <c r="I54" s="34">
        <v>40</v>
      </c>
      <c r="J54" s="36">
        <v>2.1840277777777778E-2</v>
      </c>
      <c r="K54" s="4">
        <f>J54-G54</f>
        <v>1.0069444444444457E-3</v>
      </c>
      <c r="L54" s="9">
        <v>34</v>
      </c>
      <c r="M54" s="36">
        <v>4.3981481481481483E-2</v>
      </c>
      <c r="N54" s="4">
        <f>M54-J54</f>
        <v>2.2141203703703705E-2</v>
      </c>
      <c r="O54" s="9">
        <v>58</v>
      </c>
      <c r="P54">
        <v>4</v>
      </c>
    </row>
    <row r="55" spans="1:16" x14ac:dyDescent="0.3">
      <c r="A55" s="11" t="s">
        <v>43</v>
      </c>
      <c r="B55" s="2">
        <f>Table134[[#This Row],[Finish]]-Table134[[#This Row],[Start]]</f>
        <v>2.8703703703703898E-2</v>
      </c>
      <c r="C55" s="3">
        <v>53</v>
      </c>
      <c r="D55" s="9">
        <v>1</v>
      </c>
      <c r="E55" s="9">
        <v>3</v>
      </c>
      <c r="F55" s="25">
        <v>1.7916666666666665</v>
      </c>
      <c r="G55" s="25">
        <v>1.7978356481481481</v>
      </c>
      <c r="H55" s="4">
        <f>Table134[[#This Row],[Swim finish]]-Table134[[#This Row],[Start]]</f>
        <v>6.1689814814815946E-3</v>
      </c>
      <c r="I55" s="34">
        <v>60</v>
      </c>
      <c r="J55" s="25">
        <v>1.7994444444444444</v>
      </c>
      <c r="K55" s="4">
        <f>Table134[[#This Row],[Run start]]-Table134[[#This Row],[Swim finish]]</f>
        <v>1.6087962962962887E-3</v>
      </c>
      <c r="L55" s="9">
        <v>88</v>
      </c>
      <c r="M55" s="25">
        <v>1.8203703703703704</v>
      </c>
      <c r="N55" s="4">
        <f>Table134[[#This Row],[Finish]]-Table134[[#This Row],[Run start]]</f>
        <v>2.0925925925926014E-2</v>
      </c>
      <c r="O55" s="9">
        <v>40</v>
      </c>
      <c r="P55">
        <v>1</v>
      </c>
    </row>
    <row r="56" spans="1:16" x14ac:dyDescent="0.3">
      <c r="A56" s="35" t="s">
        <v>89</v>
      </c>
      <c r="B56" s="2">
        <f>Table134[[#This Row],[Finish]]-Table134[[#This Row],[Start]]</f>
        <v>2.8784722222222222E-2</v>
      </c>
      <c r="C56" s="3">
        <v>55</v>
      </c>
      <c r="D56" s="32"/>
      <c r="E56" s="30">
        <v>31</v>
      </c>
      <c r="F56" s="36">
        <v>2.4305555555555556E-2</v>
      </c>
      <c r="G56" s="36">
        <v>3.0034722222222223E-2</v>
      </c>
      <c r="H56" s="4">
        <f>Table134[[#This Row],[Swim finish]]-Table134[[#This Row],[Start]]</f>
        <v>5.7291666666666671E-3</v>
      </c>
      <c r="I56" s="34">
        <v>47</v>
      </c>
      <c r="J56" s="36">
        <v>3.1307870370370368E-2</v>
      </c>
      <c r="K56" s="4">
        <f>J56-G56</f>
        <v>1.2731481481481448E-3</v>
      </c>
      <c r="L56" s="9">
        <v>58</v>
      </c>
      <c r="M56" s="36">
        <v>5.3090277777777778E-2</v>
      </c>
      <c r="N56" s="4">
        <f>M56-J56</f>
        <v>2.178240740740741E-2</v>
      </c>
      <c r="O56" s="9">
        <v>55</v>
      </c>
      <c r="P56">
        <v>4</v>
      </c>
    </row>
    <row r="57" spans="1:16" x14ac:dyDescent="0.3">
      <c r="A57" s="11" t="s">
        <v>28</v>
      </c>
      <c r="B57" s="2">
        <f>Table134[[#This Row],[Finish]]-Table134[[#This Row],[Start]]</f>
        <v>2.8784722222222392E-2</v>
      </c>
      <c r="C57" s="3">
        <v>55</v>
      </c>
      <c r="D57" s="9">
        <v>2</v>
      </c>
      <c r="E57" s="9">
        <v>7</v>
      </c>
      <c r="F57" s="25">
        <v>1.7944444444444443</v>
      </c>
      <c r="G57" s="25">
        <v>1.8017824074074074</v>
      </c>
      <c r="H57" s="4">
        <f>Table134[[#This Row],[Swim finish]]-Table134[[#This Row],[Start]]</f>
        <v>7.3379629629630738E-3</v>
      </c>
      <c r="I57" s="34">
        <v>89</v>
      </c>
      <c r="J57" s="25">
        <v>1.8031944444444443</v>
      </c>
      <c r="K57" s="4">
        <f>Table134[[#This Row],[Run start]]-Table134[[#This Row],[Swim finish]]</f>
        <v>1.4120370370369617E-3</v>
      </c>
      <c r="L57" s="9">
        <v>76</v>
      </c>
      <c r="M57" s="25">
        <v>1.8232291666666667</v>
      </c>
      <c r="N57" s="4">
        <f>Table134[[#This Row],[Finish]]-Table134[[#This Row],[Run start]]</f>
        <v>2.0034722222222356E-2</v>
      </c>
      <c r="O57" s="9">
        <v>28</v>
      </c>
      <c r="P57">
        <v>3</v>
      </c>
    </row>
    <row r="58" spans="1:16" x14ac:dyDescent="0.3">
      <c r="A58" s="35" t="s">
        <v>64</v>
      </c>
      <c r="B58" s="2">
        <f>Table134[[#This Row],[Finish]]-Table134[[#This Row],[Start]]</f>
        <v>2.8842592592592593E-2</v>
      </c>
      <c r="C58" s="3">
        <v>57</v>
      </c>
      <c r="D58" s="32"/>
      <c r="E58" s="30">
        <v>22</v>
      </c>
      <c r="F58" s="36">
        <v>1.8055555555555554E-2</v>
      </c>
      <c r="G58" s="36">
        <v>2.4421296296296295E-2</v>
      </c>
      <c r="H58" s="4">
        <f>Table134[[#This Row],[Swim finish]]-Table134[[#This Row],[Start]]</f>
        <v>6.3657407407407413E-3</v>
      </c>
      <c r="I58" s="34">
        <v>67</v>
      </c>
      <c r="J58" s="36">
        <v>2.5381944444444443E-2</v>
      </c>
      <c r="K58" s="4">
        <f>J58-G58</f>
        <v>9.6064814814814797E-4</v>
      </c>
      <c r="L58" s="9">
        <v>27</v>
      </c>
      <c r="M58" s="36">
        <v>4.6898148148148147E-2</v>
      </c>
      <c r="N58" s="4">
        <f>M58-J58</f>
        <v>2.1516203703703704E-2</v>
      </c>
      <c r="O58" s="9">
        <v>48</v>
      </c>
      <c r="P58">
        <v>4</v>
      </c>
    </row>
    <row r="59" spans="1:16" x14ac:dyDescent="0.3">
      <c r="A59" s="11" t="s">
        <v>27</v>
      </c>
      <c r="B59" s="2">
        <f>Table134[[#This Row],[Finish]]-Table134[[#This Row],[Start]]</f>
        <v>2.8865740740740664E-2</v>
      </c>
      <c r="C59" s="3">
        <v>58</v>
      </c>
      <c r="D59" s="9">
        <v>5</v>
      </c>
      <c r="E59" s="9">
        <v>17</v>
      </c>
      <c r="F59" s="25">
        <v>1.7972222222222223</v>
      </c>
      <c r="G59" s="25">
        <v>1.8027893518518519</v>
      </c>
      <c r="H59" s="4">
        <f>Table134[[#This Row],[Swim finish]]-Table134[[#This Row],[Start]]</f>
        <v>5.5671296296295747E-3</v>
      </c>
      <c r="I59" s="34">
        <v>43</v>
      </c>
      <c r="J59" s="25">
        <v>1.8044791666666666</v>
      </c>
      <c r="K59" s="4">
        <f>Table134[[#This Row],[Run start]]-Table134[[#This Row],[Swim finish]]</f>
        <v>1.6898148148147829E-3</v>
      </c>
      <c r="L59" s="9">
        <v>92</v>
      </c>
      <c r="M59" s="25">
        <v>1.8260879629629629</v>
      </c>
      <c r="N59" s="4">
        <f>Table134[[#This Row],[Finish]]-Table134[[#This Row],[Run start]]</f>
        <v>2.1608796296296306E-2</v>
      </c>
      <c r="O59" s="9">
        <v>51</v>
      </c>
      <c r="P59">
        <v>1</v>
      </c>
    </row>
    <row r="60" spans="1:16" x14ac:dyDescent="0.3">
      <c r="A60" s="11" t="s">
        <v>28</v>
      </c>
      <c r="B60" s="2">
        <f>Table134[[#This Row],[Finish]]-Table134[[#This Row],[Start]]</f>
        <v>2.8877314814814925E-2</v>
      </c>
      <c r="C60" s="3">
        <v>59</v>
      </c>
      <c r="D60" s="9">
        <v>1</v>
      </c>
      <c r="E60" s="9">
        <v>3</v>
      </c>
      <c r="F60" s="25">
        <v>1.7916666666666665</v>
      </c>
      <c r="G60" s="25">
        <v>1.799398148148148</v>
      </c>
      <c r="H60" s="4">
        <f>Table134[[#This Row],[Swim finish]]-Table134[[#This Row],[Start]]</f>
        <v>7.7314814814815058E-3</v>
      </c>
      <c r="I60" s="34">
        <v>94</v>
      </c>
      <c r="J60" s="25">
        <v>1.8007870370370371</v>
      </c>
      <c r="K60" s="4">
        <f>Table134[[#This Row],[Run start]]-Table134[[#This Row],[Swim finish]]</f>
        <v>1.388888888889106E-3</v>
      </c>
      <c r="L60" s="9">
        <v>73</v>
      </c>
      <c r="M60" s="25">
        <v>1.8205439814814814</v>
      </c>
      <c r="N60" s="4">
        <f>Table134[[#This Row],[Finish]]-Table134[[#This Row],[Run start]]</f>
        <v>1.9756944444444313E-2</v>
      </c>
      <c r="O60" s="9">
        <v>24</v>
      </c>
      <c r="P60">
        <v>2</v>
      </c>
    </row>
    <row r="61" spans="1:16" x14ac:dyDescent="0.3">
      <c r="A61" s="11" t="s">
        <v>28</v>
      </c>
      <c r="B61" s="2">
        <f>Table134[[#This Row],[Finish]]-Table134[[#This Row],[Start]]</f>
        <v>2.9131944444444446E-2</v>
      </c>
      <c r="C61" s="3">
        <v>60</v>
      </c>
      <c r="D61" s="9">
        <v>1</v>
      </c>
      <c r="E61" s="9">
        <v>2</v>
      </c>
      <c r="F61" s="25">
        <v>1.7916666666666665</v>
      </c>
      <c r="G61" s="25">
        <v>1.7994444444444444</v>
      </c>
      <c r="H61" s="4">
        <f>Table134[[#This Row],[Swim finish]]-Table134[[#This Row],[Start]]</f>
        <v>7.7777777777778834E-3</v>
      </c>
      <c r="I61" s="34">
        <v>96</v>
      </c>
      <c r="J61" s="25">
        <v>1.8006828703703703</v>
      </c>
      <c r="K61" s="4">
        <f>Table134[[#This Row],[Run start]]-Table134[[#This Row],[Swim finish]]</f>
        <v>1.2384259259259345E-3</v>
      </c>
      <c r="L61" s="9">
        <v>56</v>
      </c>
      <c r="M61" s="25">
        <v>1.820798611111111</v>
      </c>
      <c r="N61" s="4">
        <f>Table134[[#This Row],[Finish]]-Table134[[#This Row],[Run start]]</f>
        <v>2.0115740740740629E-2</v>
      </c>
      <c r="O61" s="9">
        <v>31</v>
      </c>
      <c r="P61">
        <v>1</v>
      </c>
    </row>
    <row r="62" spans="1:16" x14ac:dyDescent="0.3">
      <c r="A62" s="35" t="s">
        <v>87</v>
      </c>
      <c r="B62" s="2">
        <f>Table134[[#This Row],[Finish]]-Table134[[#This Row],[Start]]</f>
        <v>3.0185185185185186E-2</v>
      </c>
      <c r="C62" s="3">
        <v>61</v>
      </c>
      <c r="D62" s="32"/>
      <c r="E62" s="30">
        <v>27</v>
      </c>
      <c r="F62" s="36">
        <v>2.0833333333333332E-2</v>
      </c>
      <c r="G62" s="36">
        <v>2.7662037037037037E-2</v>
      </c>
      <c r="H62" s="4">
        <f>Table134[[#This Row],[Swim finish]]-Table134[[#This Row],[Start]]</f>
        <v>6.8287037037037049E-3</v>
      </c>
      <c r="I62" s="34">
        <v>80</v>
      </c>
      <c r="J62" s="36">
        <v>2.8622685185185185E-2</v>
      </c>
      <c r="K62" s="4">
        <f>J62-G62</f>
        <v>9.6064814814814797E-4</v>
      </c>
      <c r="L62" s="9">
        <v>27</v>
      </c>
      <c r="M62" s="36">
        <v>5.1018518518518519E-2</v>
      </c>
      <c r="N62" s="4">
        <f>M62-J62</f>
        <v>2.2395833333333334E-2</v>
      </c>
      <c r="O62" s="9">
        <v>60</v>
      </c>
      <c r="P62">
        <v>4</v>
      </c>
    </row>
    <row r="63" spans="1:16" x14ac:dyDescent="0.3">
      <c r="A63" s="11" t="s">
        <v>35</v>
      </c>
      <c r="B63" s="2">
        <f>Table134[[#This Row],[Finish]]-Table134[[#This Row],[Start]]</f>
        <v>3.052083333333333E-2</v>
      </c>
      <c r="C63" s="3">
        <v>62</v>
      </c>
      <c r="D63" s="9">
        <v>4</v>
      </c>
      <c r="E63" s="9">
        <v>16</v>
      </c>
      <c r="F63" s="25">
        <v>1.8</v>
      </c>
      <c r="G63" s="25">
        <v>1.8047800925925928</v>
      </c>
      <c r="H63" s="4">
        <f>Table134[[#This Row],[Swim finish]]-Table134[[#This Row],[Start]]</f>
        <v>4.7800925925927107E-3</v>
      </c>
      <c r="I63" s="34">
        <v>9</v>
      </c>
      <c r="J63" s="25">
        <v>1.8063078703703703</v>
      </c>
      <c r="K63" s="4">
        <f>Table134[[#This Row],[Run start]]-Table134[[#This Row],[Swim finish]]</f>
        <v>1.5277777777775725E-3</v>
      </c>
      <c r="L63" s="9">
        <v>84</v>
      </c>
      <c r="M63" s="25">
        <v>1.8305208333333334</v>
      </c>
      <c r="N63" s="4">
        <f>Table134[[#This Row],[Finish]]-Table134[[#This Row],[Run start]]</f>
        <v>2.4212962962963047E-2</v>
      </c>
      <c r="O63" s="9">
        <v>68</v>
      </c>
      <c r="P63">
        <v>2</v>
      </c>
    </row>
    <row r="64" spans="1:16" x14ac:dyDescent="0.3">
      <c r="A64" s="11" t="s">
        <v>59</v>
      </c>
      <c r="B64" s="2">
        <f>Table134[[#This Row],[Finish]]-Table134[[#This Row],[Start]]</f>
        <v>3.0567129629629708E-2</v>
      </c>
      <c r="C64" s="3">
        <v>63</v>
      </c>
      <c r="D64" s="9">
        <v>1</v>
      </c>
      <c r="E64" s="9">
        <v>3</v>
      </c>
      <c r="F64" s="25">
        <v>1.7916666666666665</v>
      </c>
      <c r="G64" s="25">
        <v>1.7979861111111111</v>
      </c>
      <c r="H64" s="4">
        <f>Table134[[#This Row],[Swim finish]]-Table134[[#This Row],[Start]]</f>
        <v>6.3194444444445441E-3</v>
      </c>
      <c r="I64" s="34">
        <v>65</v>
      </c>
      <c r="J64" s="25">
        <v>1.7996875000000001</v>
      </c>
      <c r="K64" s="4">
        <f>Table134[[#This Row],[Run start]]-Table134[[#This Row],[Swim finish]]</f>
        <v>1.7013888888890438E-3</v>
      </c>
      <c r="L64" s="9">
        <v>93</v>
      </c>
      <c r="M64" s="25">
        <v>1.8222337962962962</v>
      </c>
      <c r="N64" s="4">
        <f>Table134[[#This Row],[Finish]]-Table134[[#This Row],[Run start]]</f>
        <v>2.254629629629612E-2</v>
      </c>
      <c r="O64" s="9">
        <v>61</v>
      </c>
      <c r="P64">
        <v>3</v>
      </c>
    </row>
    <row r="65" spans="1:16" x14ac:dyDescent="0.3">
      <c r="A65" s="35" t="s">
        <v>92</v>
      </c>
      <c r="B65" s="2">
        <f>Table134[[#This Row],[Finish]]-Table134[[#This Row],[Start]]</f>
        <v>3.0590277777777779E-2</v>
      </c>
      <c r="C65" s="3">
        <v>64</v>
      </c>
      <c r="D65" s="32"/>
      <c r="E65" s="30">
        <v>36</v>
      </c>
      <c r="F65" s="36">
        <v>2.7083333333333334E-2</v>
      </c>
      <c r="G65" s="36">
        <v>3.229166666666667E-2</v>
      </c>
      <c r="H65" s="4">
        <f>Table134[[#This Row],[Swim finish]]-Table134[[#This Row],[Start]]</f>
        <v>5.2083333333333356E-3</v>
      </c>
      <c r="I65" s="34">
        <v>28</v>
      </c>
      <c r="J65" s="36">
        <v>3.363425925925926E-2</v>
      </c>
      <c r="K65" s="4">
        <f>J65-G65</f>
        <v>1.3425925925925897E-3</v>
      </c>
      <c r="L65" s="9">
        <v>66</v>
      </c>
      <c r="M65" s="36">
        <v>5.7673611111111113E-2</v>
      </c>
      <c r="N65" s="4">
        <f>M65-J65</f>
        <v>2.4039351851851853E-2</v>
      </c>
      <c r="O65" s="9">
        <v>65</v>
      </c>
      <c r="P65">
        <v>4</v>
      </c>
    </row>
    <row r="66" spans="1:16" x14ac:dyDescent="0.3">
      <c r="A66" s="11" t="s">
        <v>29</v>
      </c>
      <c r="B66" s="2">
        <f>Table134[[#This Row],[Finish]]-Table134[[#This Row],[Start]]</f>
        <v>3.0625000000000124E-2</v>
      </c>
      <c r="C66" s="3">
        <v>65</v>
      </c>
      <c r="D66" s="9">
        <v>3</v>
      </c>
      <c r="E66" s="9">
        <v>11</v>
      </c>
      <c r="F66" s="25">
        <v>1.7944444444444443</v>
      </c>
      <c r="G66" s="25">
        <v>1.8002777777777776</v>
      </c>
      <c r="H66" s="4">
        <f>Table134[[#This Row],[Swim finish]]-Table134[[#This Row],[Start]]</f>
        <v>5.833333333333357E-3</v>
      </c>
      <c r="I66" s="34">
        <v>51</v>
      </c>
      <c r="J66" s="25">
        <v>1.8015046296296298</v>
      </c>
      <c r="K66" s="4">
        <f>Table134[[#This Row],[Run start]]-Table134[[#This Row],[Swim finish]]</f>
        <v>1.2268518518521176E-3</v>
      </c>
      <c r="L66" s="9">
        <v>55</v>
      </c>
      <c r="M66" s="25">
        <v>1.8250694444444444</v>
      </c>
      <c r="N66" s="4">
        <f>Table134[[#This Row],[Finish]]-Table134[[#This Row],[Run start]]</f>
        <v>2.356481481481465E-2</v>
      </c>
      <c r="O66" s="9">
        <v>64</v>
      </c>
      <c r="P66">
        <v>1</v>
      </c>
    </row>
    <row r="67" spans="1:16" x14ac:dyDescent="0.3">
      <c r="A67" s="11" t="s">
        <v>44</v>
      </c>
      <c r="B67" s="2">
        <f>Table134[[#This Row],[Finish]]-Table134[[#This Row],[Start]]</f>
        <v>3.0798611111111374E-2</v>
      </c>
      <c r="C67" s="3">
        <v>66</v>
      </c>
      <c r="D67" s="9">
        <v>2</v>
      </c>
      <c r="E67" s="9">
        <v>5</v>
      </c>
      <c r="F67" s="25">
        <v>1.7944444444444443</v>
      </c>
      <c r="G67" s="25">
        <v>1.8001967592592591</v>
      </c>
      <c r="H67" s="4">
        <f>Table134[[#This Row],[Swim finish]]-Table134[[#This Row],[Start]]</f>
        <v>5.7523148148148628E-3</v>
      </c>
      <c r="I67" s="34">
        <v>48</v>
      </c>
      <c r="J67" s="25">
        <v>1.8025231481481483</v>
      </c>
      <c r="K67" s="4">
        <f>Table134[[#This Row],[Run start]]-Table134[[#This Row],[Swim finish]]</f>
        <v>2.3263888888891415E-3</v>
      </c>
      <c r="L67" s="9">
        <v>103</v>
      </c>
      <c r="M67" s="25">
        <v>1.8252430555555557</v>
      </c>
      <c r="N67" s="4">
        <f>Table134[[#This Row],[Finish]]-Table134[[#This Row],[Run start]]</f>
        <v>2.2719907407407369E-2</v>
      </c>
      <c r="O67" s="9">
        <v>62</v>
      </c>
      <c r="P67">
        <v>2</v>
      </c>
    </row>
    <row r="68" spans="1:16" x14ac:dyDescent="0.3">
      <c r="A68" s="11" t="s">
        <v>30</v>
      </c>
      <c r="B68" s="2">
        <f>Table134[[#This Row],[Finish]]-Table134[[#This Row],[Start]]</f>
        <v>3.2037037037037086E-2</v>
      </c>
      <c r="C68" s="3">
        <v>67</v>
      </c>
      <c r="D68" s="9">
        <v>7</v>
      </c>
      <c r="E68" s="9">
        <v>26</v>
      </c>
      <c r="F68" s="25">
        <v>1.8</v>
      </c>
      <c r="G68" s="25">
        <v>1.8048032407407408</v>
      </c>
      <c r="H68" s="4">
        <f>Table134[[#This Row],[Swim finish]]-Table134[[#This Row],[Start]]</f>
        <v>4.8032407407407884E-3</v>
      </c>
      <c r="I68" s="34">
        <v>11</v>
      </c>
      <c r="J68" s="25">
        <v>1.8059953703703704</v>
      </c>
      <c r="K68" s="4">
        <f>Table134[[#This Row],[Run start]]-Table134[[#This Row],[Swim finish]]</f>
        <v>1.1921296296295569E-3</v>
      </c>
      <c r="L68" s="9">
        <v>53</v>
      </c>
      <c r="M68" s="25">
        <v>1.8320370370370371</v>
      </c>
      <c r="N68" s="4">
        <f>Table134[[#This Row],[Finish]]-Table134[[#This Row],[Run start]]</f>
        <v>2.6041666666666741E-2</v>
      </c>
      <c r="O68" s="9">
        <v>76</v>
      </c>
      <c r="P68">
        <v>1</v>
      </c>
    </row>
    <row r="69" spans="1:16" x14ac:dyDescent="0.3">
      <c r="A69" s="35" t="s">
        <v>67</v>
      </c>
      <c r="B69" s="2">
        <f>Table134[[#This Row],[Finish]]-Table134[[#This Row],[Start]]</f>
        <v>3.2071759259259258E-2</v>
      </c>
      <c r="C69" s="3">
        <v>68</v>
      </c>
      <c r="D69" s="32"/>
      <c r="E69" s="30">
        <v>16</v>
      </c>
      <c r="F69" s="36">
        <v>1.2500000000000001E-2</v>
      </c>
      <c r="G69" s="36">
        <v>1.8402777777777778E-2</v>
      </c>
      <c r="H69" s="4">
        <f>Table134[[#This Row],[Swim finish]]-Table134[[#This Row],[Start]]</f>
        <v>5.9027777777777776E-3</v>
      </c>
      <c r="I69" s="34">
        <v>54</v>
      </c>
      <c r="J69" s="36">
        <v>1.9699074074074074E-2</v>
      </c>
      <c r="K69" s="4">
        <f>J69-G69</f>
        <v>1.2962962962962954E-3</v>
      </c>
      <c r="L69" s="9">
        <v>60</v>
      </c>
      <c r="M69" s="36">
        <v>4.4571759259259262E-2</v>
      </c>
      <c r="N69" s="4">
        <f>M69-J69</f>
        <v>2.4872685185185189E-2</v>
      </c>
      <c r="O69" s="9">
        <v>70</v>
      </c>
      <c r="P69">
        <v>4</v>
      </c>
    </row>
    <row r="70" spans="1:16" x14ac:dyDescent="0.3">
      <c r="A70" s="11" t="s">
        <v>31</v>
      </c>
      <c r="B70" s="2">
        <f>Table134[[#This Row],[Finish]]-Table134[[#This Row],[Start]]</f>
        <v>3.2199074074073852E-2</v>
      </c>
      <c r="C70" s="3">
        <v>69</v>
      </c>
      <c r="D70" s="9">
        <v>2</v>
      </c>
      <c r="E70" s="9">
        <v>8</v>
      </c>
      <c r="F70" s="25">
        <v>1.7930555555555556</v>
      </c>
      <c r="G70" s="25">
        <v>1.7989467592592594</v>
      </c>
      <c r="H70" s="4">
        <f>Table134[[#This Row],[Swim finish]]-Table134[[#This Row],[Start]]</f>
        <v>5.8912037037037734E-3</v>
      </c>
      <c r="I70" s="34">
        <v>53</v>
      </c>
      <c r="J70" s="25">
        <v>1.7997222222222222</v>
      </c>
      <c r="K70" s="4">
        <f>Table134[[#This Row],[Run start]]-Table134[[#This Row],[Swim finish]]</f>
        <v>7.7546296296282513E-4</v>
      </c>
      <c r="L70" s="9">
        <v>12</v>
      </c>
      <c r="M70" s="25">
        <v>1.8252546296296295</v>
      </c>
      <c r="N70" s="4">
        <f>Table134[[#This Row],[Finish]]-Table134[[#This Row],[Run start]]</f>
        <v>2.5532407407407254E-2</v>
      </c>
      <c r="O70" s="9">
        <v>73</v>
      </c>
      <c r="P70">
        <v>1</v>
      </c>
    </row>
    <row r="71" spans="1:16" x14ac:dyDescent="0.3">
      <c r="A71" t="s">
        <v>46</v>
      </c>
      <c r="B71" s="2">
        <f>Table134[[#This Row],[Finish]]-Table134[[#This Row],[Start]]</f>
        <v>3.2199074074074296E-2</v>
      </c>
      <c r="C71" s="3">
        <v>69</v>
      </c>
      <c r="D71">
        <v>2</v>
      </c>
      <c r="E71">
        <v>7</v>
      </c>
      <c r="F71" s="1">
        <v>1.7944444444444443</v>
      </c>
      <c r="G71" s="1">
        <v>1.8005902777777778</v>
      </c>
      <c r="H71" s="4">
        <f>Table134[[#This Row],[Swim finish]]-Table134[[#This Row],[Start]]</f>
        <v>6.1458333333335169E-3</v>
      </c>
      <c r="I71" s="34">
        <v>58</v>
      </c>
      <c r="J71" s="1">
        <v>1.8025231481481483</v>
      </c>
      <c r="K71" s="4">
        <f>Table134[[#This Row],[Run start]]-Table134[[#This Row],[Swim finish]]</f>
        <v>1.9328703703704875E-3</v>
      </c>
      <c r="L71" s="9">
        <v>99</v>
      </c>
      <c r="M71" s="1">
        <v>1.8266435185185186</v>
      </c>
      <c r="N71" s="4">
        <f>Table134[[#This Row],[Finish]]-Table134[[#This Row],[Run start]]</f>
        <v>2.4120370370370292E-2</v>
      </c>
      <c r="O71" s="9">
        <v>66</v>
      </c>
      <c r="P71">
        <v>2</v>
      </c>
    </row>
    <row r="72" spans="1:16" x14ac:dyDescent="0.3">
      <c r="A72" t="s">
        <v>67</v>
      </c>
      <c r="B72" s="2">
        <f>Table134[[#This Row],[Finish]]-Table134[[#This Row],[Start]]</f>
        <v>3.2719907407407378E-2</v>
      </c>
      <c r="C72" s="3">
        <v>71</v>
      </c>
      <c r="D72">
        <v>4</v>
      </c>
      <c r="E72">
        <v>16</v>
      </c>
      <c r="F72" s="1">
        <v>1.8</v>
      </c>
      <c r="G72" s="1">
        <v>1.8065625000000001</v>
      </c>
      <c r="H72" s="4">
        <f>Table134[[#This Row],[Swim finish]]-Table134[[#This Row],[Start]]</f>
        <v>6.5625000000000266E-3</v>
      </c>
      <c r="I72" s="34">
        <v>72</v>
      </c>
      <c r="J72" s="1">
        <v>1.8079166666666666</v>
      </c>
      <c r="K72" s="4">
        <f>Table134[[#This Row],[Run start]]-Table134[[#This Row],[Swim finish]]</f>
        <v>1.3541666666665453E-3</v>
      </c>
      <c r="L72" s="9">
        <v>68</v>
      </c>
      <c r="M72" s="1">
        <v>1.8327199074074074</v>
      </c>
      <c r="N72" s="4">
        <f>Table134[[#This Row],[Finish]]-Table134[[#This Row],[Run start]]</f>
        <v>2.4803240740740806E-2</v>
      </c>
      <c r="O72" s="9">
        <v>69</v>
      </c>
      <c r="P72">
        <v>3</v>
      </c>
    </row>
    <row r="73" spans="1:16" x14ac:dyDescent="0.3">
      <c r="A73" t="s">
        <v>32</v>
      </c>
      <c r="B73" s="2">
        <f>Table134[[#This Row],[Finish]]-Table134[[#This Row],[Start]]</f>
        <v>3.2916666666666927E-2</v>
      </c>
      <c r="C73" s="3">
        <v>72</v>
      </c>
      <c r="D73">
        <v>3</v>
      </c>
      <c r="E73">
        <v>10</v>
      </c>
      <c r="F73" s="1">
        <v>1.7944444444444443</v>
      </c>
      <c r="G73" s="1">
        <v>1.8004629629629629</v>
      </c>
      <c r="H73" s="4">
        <f>Table134[[#This Row],[Swim finish]]-Table134[[#This Row],[Start]]</f>
        <v>6.0185185185186452E-3</v>
      </c>
      <c r="I73" s="34">
        <v>56</v>
      </c>
      <c r="J73" s="1">
        <v>1.8018749999999999</v>
      </c>
      <c r="K73" s="4">
        <f>Table134[[#This Row],[Run start]]-Table134[[#This Row],[Swim finish]]</f>
        <v>1.4120370370369617E-3</v>
      </c>
      <c r="L73" s="9">
        <v>76</v>
      </c>
      <c r="M73" s="1">
        <v>1.8273611111111112</v>
      </c>
      <c r="N73" s="4">
        <f>Table134[[#This Row],[Finish]]-Table134[[#This Row],[Run start]]</f>
        <v>2.548611111111132E-2</v>
      </c>
      <c r="O73" s="9">
        <v>72</v>
      </c>
      <c r="P73">
        <v>1</v>
      </c>
    </row>
    <row r="74" spans="1:16" x14ac:dyDescent="0.3">
      <c r="A74" s="27" t="s">
        <v>85</v>
      </c>
      <c r="B74" s="2">
        <f>Table134[[#This Row],[Finish]]-Table134[[#This Row],[Start]]</f>
        <v>3.3171296296296296E-2</v>
      </c>
      <c r="C74" s="3">
        <v>73</v>
      </c>
      <c r="D74" s="28"/>
      <c r="E74" s="27">
        <v>23</v>
      </c>
      <c r="F74" s="33">
        <v>1.8055555555555554E-2</v>
      </c>
      <c r="G74" s="33">
        <v>2.3472222222222221E-2</v>
      </c>
      <c r="H74" s="4">
        <f>Table134[[#This Row],[Swim finish]]-Table134[[#This Row],[Start]]</f>
        <v>5.4166666666666669E-3</v>
      </c>
      <c r="I74" s="34">
        <v>35</v>
      </c>
      <c r="J74" s="33">
        <v>2.5289351851851851E-2</v>
      </c>
      <c r="K74" s="4">
        <f>J74-G74</f>
        <v>1.8171296296296303E-3</v>
      </c>
      <c r="L74" s="9">
        <v>97</v>
      </c>
      <c r="M74" s="33">
        <v>5.122685185185185E-2</v>
      </c>
      <c r="N74" s="4">
        <f>M74-J74</f>
        <v>2.5937499999999999E-2</v>
      </c>
      <c r="O74" s="9">
        <v>74</v>
      </c>
      <c r="P74">
        <v>4</v>
      </c>
    </row>
    <row r="75" spans="1:16" x14ac:dyDescent="0.3">
      <c r="A75" s="27" t="s">
        <v>95</v>
      </c>
      <c r="B75" s="2">
        <f>Table134[[#This Row],[Finish]]-Table134[[#This Row],[Start]]</f>
        <v>3.3414351851851848E-2</v>
      </c>
      <c r="C75" s="3">
        <v>74</v>
      </c>
      <c r="D75" s="28"/>
      <c r="E75" s="27">
        <v>40</v>
      </c>
      <c r="F75" s="33">
        <v>2.9861111111111113E-2</v>
      </c>
      <c r="G75" s="33">
        <v>3.4918981481481481E-2</v>
      </c>
      <c r="H75" s="4">
        <f>Table134[[#This Row],[Swim finish]]-Table134[[#This Row],[Start]]</f>
        <v>5.0578703703703688E-3</v>
      </c>
      <c r="I75" s="34">
        <v>25</v>
      </c>
      <c r="J75" s="33">
        <v>3.6481481481481483E-2</v>
      </c>
      <c r="K75" s="4">
        <f>J75-G75</f>
        <v>1.5625000000000014E-3</v>
      </c>
      <c r="L75" s="9">
        <v>86</v>
      </c>
      <c r="M75" s="33">
        <v>6.3275462962962964E-2</v>
      </c>
      <c r="N75" s="4">
        <f>M75-J75</f>
        <v>2.6793981481481481E-2</v>
      </c>
      <c r="O75" s="9">
        <v>81</v>
      </c>
      <c r="P75">
        <v>4</v>
      </c>
    </row>
    <row r="76" spans="1:16" x14ac:dyDescent="0.3">
      <c r="A76" t="s">
        <v>33</v>
      </c>
      <c r="B76" s="2">
        <f>Table134[[#This Row],[Finish]]-Table134[[#This Row],[Start]]</f>
        <v>3.3437499999999787E-2</v>
      </c>
      <c r="C76" s="3">
        <v>75</v>
      </c>
      <c r="D76">
        <v>2</v>
      </c>
      <c r="E76">
        <v>6</v>
      </c>
      <c r="F76" s="1">
        <v>1.7930555555555556</v>
      </c>
      <c r="G76" s="1">
        <v>1.799236111111111</v>
      </c>
      <c r="H76" s="4">
        <f>Table134[[#This Row],[Swim finish]]-Table134[[#This Row],[Start]]</f>
        <v>6.1805555555554115E-3</v>
      </c>
      <c r="I76" s="34">
        <v>61</v>
      </c>
      <c r="J76" s="1">
        <v>1.8005439814814816</v>
      </c>
      <c r="K76" s="4">
        <f>Table134[[#This Row],[Run start]]-Table134[[#This Row],[Swim finish]]</f>
        <v>1.3078703703706118E-3</v>
      </c>
      <c r="L76" s="9">
        <v>63</v>
      </c>
      <c r="M76" s="1">
        <v>1.8264930555555554</v>
      </c>
      <c r="N76" s="4">
        <f>Table134[[#This Row],[Finish]]-Table134[[#This Row],[Run start]]</f>
        <v>2.5949074074073764E-2</v>
      </c>
      <c r="O76" s="9">
        <v>75</v>
      </c>
      <c r="P76">
        <v>1</v>
      </c>
    </row>
    <row r="77" spans="1:16" x14ac:dyDescent="0.3">
      <c r="A77" s="27" t="s">
        <v>90</v>
      </c>
      <c r="B77" s="2">
        <f>Table134[[#This Row],[Finish]]-Table134[[#This Row],[Start]]</f>
        <v>3.3703703703703708E-2</v>
      </c>
      <c r="C77" s="3">
        <v>76</v>
      </c>
      <c r="D77" s="28"/>
      <c r="E77" s="27">
        <v>32</v>
      </c>
      <c r="F77" s="33">
        <v>2.4305555555555556E-2</v>
      </c>
      <c r="G77" s="33">
        <v>3.0532407407407407E-2</v>
      </c>
      <c r="H77" s="4">
        <f>Table134[[#This Row],[Swim finish]]-Table134[[#This Row],[Start]]</f>
        <v>6.2268518518518515E-3</v>
      </c>
      <c r="I77" s="34">
        <v>63</v>
      </c>
      <c r="J77" s="33">
        <v>3.1782407407407405E-2</v>
      </c>
      <c r="K77" s="4">
        <f>J77-G77</f>
        <v>1.2499999999999976E-3</v>
      </c>
      <c r="L77" s="9">
        <v>57</v>
      </c>
      <c r="M77" s="33">
        <v>5.800925925925926E-2</v>
      </c>
      <c r="N77" s="4">
        <f>M77-J77</f>
        <v>2.6226851851851855E-2</v>
      </c>
      <c r="O77" s="9">
        <v>77</v>
      </c>
      <c r="P77">
        <v>4</v>
      </c>
    </row>
    <row r="78" spans="1:16" x14ac:dyDescent="0.3">
      <c r="A78" t="s">
        <v>50</v>
      </c>
      <c r="B78" s="2">
        <f>Table134[[#This Row],[Finish]]-Table134[[#This Row],[Start]]</f>
        <v>3.3749999999999947E-2</v>
      </c>
      <c r="C78" s="3">
        <v>77</v>
      </c>
      <c r="D78">
        <v>3</v>
      </c>
      <c r="E78">
        <v>9</v>
      </c>
      <c r="F78" s="1">
        <v>1.7972222222222223</v>
      </c>
      <c r="G78" s="1">
        <v>1.8043055555555556</v>
      </c>
      <c r="H78" s="4">
        <f>Table134[[#This Row],[Swim finish]]-Table134[[#This Row],[Start]]</f>
        <v>7.0833333333333304E-3</v>
      </c>
      <c r="I78" s="34">
        <v>85</v>
      </c>
      <c r="J78" s="1">
        <v>1.8055902777777777</v>
      </c>
      <c r="K78" s="4">
        <f>Table134[[#This Row],[Run start]]-Table134[[#This Row],[Swim finish]]</f>
        <v>1.28472222222209E-3</v>
      </c>
      <c r="L78" s="9">
        <v>59</v>
      </c>
      <c r="M78" s="1">
        <v>1.8309722222222222</v>
      </c>
      <c r="N78" s="4">
        <f>Table134[[#This Row],[Finish]]-Table134[[#This Row],[Run start]]</f>
        <v>2.5381944444444526E-2</v>
      </c>
      <c r="O78" s="9">
        <v>71</v>
      </c>
      <c r="P78">
        <v>3</v>
      </c>
    </row>
    <row r="79" spans="1:16" x14ac:dyDescent="0.3">
      <c r="A79" t="s">
        <v>47</v>
      </c>
      <c r="B79" s="2">
        <f>Table134[[#This Row],[Finish]]-Table134[[#This Row],[Start]]</f>
        <v>3.3935185185185457E-2</v>
      </c>
      <c r="C79" s="3">
        <v>78</v>
      </c>
      <c r="D79">
        <v>2</v>
      </c>
      <c r="E79">
        <v>8</v>
      </c>
      <c r="F79" s="1">
        <v>1.7944444444444443</v>
      </c>
      <c r="G79" s="1">
        <v>1.8004629629629629</v>
      </c>
      <c r="H79" s="4">
        <f>Table134[[#This Row],[Swim finish]]-Table134[[#This Row],[Start]]</f>
        <v>6.0185185185186452E-3</v>
      </c>
      <c r="I79" s="34">
        <v>56</v>
      </c>
      <c r="J79" s="1">
        <v>1.801412037037037</v>
      </c>
      <c r="K79" s="4">
        <f>Table134[[#This Row],[Run start]]-Table134[[#This Row],[Swim finish]]</f>
        <v>9.490740740740744E-4</v>
      </c>
      <c r="L79" s="9">
        <v>26</v>
      </c>
      <c r="M79" s="1">
        <v>1.8283796296296297</v>
      </c>
      <c r="N79" s="4">
        <f>Table134[[#This Row],[Finish]]-Table134[[#This Row],[Run start]]</f>
        <v>2.6967592592592737E-2</v>
      </c>
      <c r="O79" s="9">
        <v>84</v>
      </c>
      <c r="P79">
        <v>2</v>
      </c>
    </row>
    <row r="80" spans="1:16" x14ac:dyDescent="0.3">
      <c r="A80" s="27" t="s">
        <v>78</v>
      </c>
      <c r="B80" s="2">
        <f>Table134[[#This Row],[Finish]]-Table134[[#This Row],[Start]]</f>
        <v>3.4328703703703702E-2</v>
      </c>
      <c r="C80" s="3">
        <v>79</v>
      </c>
      <c r="D80" s="28"/>
      <c r="E80" s="27">
        <v>3</v>
      </c>
      <c r="F80" s="33">
        <v>4.1666666666666666E-3</v>
      </c>
      <c r="G80" s="33">
        <v>1.2731481481481481E-2</v>
      </c>
      <c r="H80" s="4">
        <f>Table134[[#This Row],[Swim finish]]-Table134[[#This Row],[Start]]</f>
        <v>8.5648148148148133E-3</v>
      </c>
      <c r="I80" s="34">
        <v>102</v>
      </c>
      <c r="J80" s="33">
        <v>1.4305555555555556E-2</v>
      </c>
      <c r="K80" s="4">
        <f>J80-G80</f>
        <v>1.574074074074075E-3</v>
      </c>
      <c r="L80" s="9">
        <v>87</v>
      </c>
      <c r="M80" s="33">
        <v>3.8495370370370367E-2</v>
      </c>
      <c r="N80" s="4">
        <f>M80-J80</f>
        <v>2.418981481481481E-2</v>
      </c>
      <c r="O80" s="9">
        <v>67</v>
      </c>
      <c r="P80">
        <v>4</v>
      </c>
    </row>
    <row r="81" spans="1:16" x14ac:dyDescent="0.3">
      <c r="A81" t="s">
        <v>53</v>
      </c>
      <c r="B81" s="2">
        <f>Table134[[#This Row],[Finish]]-Table134[[#This Row],[Start]]</f>
        <v>3.4918981481481426E-2</v>
      </c>
      <c r="C81" s="3">
        <v>80</v>
      </c>
      <c r="D81">
        <v>5</v>
      </c>
      <c r="E81">
        <v>18</v>
      </c>
      <c r="F81" s="1">
        <v>1.8027777777777778</v>
      </c>
      <c r="G81" s="1">
        <v>1.8089351851851851</v>
      </c>
      <c r="H81" s="4">
        <f>Table134[[#This Row],[Swim finish]]-Table134[[#This Row],[Start]]</f>
        <v>6.1574074074073337E-3</v>
      </c>
      <c r="I81" s="34">
        <v>59</v>
      </c>
      <c r="J81" s="1">
        <v>1.8103472222222221</v>
      </c>
      <c r="K81" s="4">
        <f>Table134[[#This Row],[Run start]]-Table134[[#This Row],[Swim finish]]</f>
        <v>1.4120370370369617E-3</v>
      </c>
      <c r="L81" s="9">
        <v>76</v>
      </c>
      <c r="M81" s="1">
        <v>1.8376967592592592</v>
      </c>
      <c r="N81" s="4">
        <f>Table134[[#This Row],[Finish]]-Table134[[#This Row],[Run start]]</f>
        <v>2.734953703703713E-2</v>
      </c>
      <c r="O81" s="9">
        <v>86</v>
      </c>
      <c r="P81">
        <v>2</v>
      </c>
    </row>
    <row r="82" spans="1:16" x14ac:dyDescent="0.3">
      <c r="A82" t="s">
        <v>50</v>
      </c>
      <c r="B82" s="2">
        <f>Table134[[#This Row],[Finish]]-Table134[[#This Row],[Start]]</f>
        <v>3.4918981481481426E-2</v>
      </c>
      <c r="C82" s="3">
        <v>80</v>
      </c>
      <c r="D82">
        <v>3</v>
      </c>
      <c r="E82">
        <v>12</v>
      </c>
      <c r="F82" s="1">
        <v>1.7972222222222223</v>
      </c>
      <c r="G82" s="1">
        <v>1.8041898148148148</v>
      </c>
      <c r="H82" s="4">
        <f>Table134[[#This Row],[Swim finish]]-Table134[[#This Row],[Start]]</f>
        <v>6.9675925925924975E-3</v>
      </c>
      <c r="I82" s="34">
        <v>83</v>
      </c>
      <c r="J82" s="1">
        <v>1.8055324074074073</v>
      </c>
      <c r="K82" s="4">
        <f>Table134[[#This Row],[Run start]]-Table134[[#This Row],[Swim finish]]</f>
        <v>1.3425925925925064E-3</v>
      </c>
      <c r="L82" s="9">
        <v>66</v>
      </c>
      <c r="M82" s="1">
        <v>1.8321412037037037</v>
      </c>
      <c r="N82" s="4">
        <f>Table134[[#This Row],[Finish]]-Table134[[#This Row],[Run start]]</f>
        <v>2.6608796296296422E-2</v>
      </c>
      <c r="O82" s="9">
        <v>79</v>
      </c>
      <c r="P82">
        <v>2</v>
      </c>
    </row>
    <row r="83" spans="1:16" x14ac:dyDescent="0.3">
      <c r="A83" t="s">
        <v>55</v>
      </c>
      <c r="B83" s="2">
        <f>Table134[[#This Row],[Finish]]-Table134[[#This Row],[Start]]</f>
        <v>3.5023148148147998E-2</v>
      </c>
      <c r="C83" s="3">
        <v>82</v>
      </c>
      <c r="D83">
        <v>6</v>
      </c>
      <c r="E83">
        <v>24</v>
      </c>
      <c r="F83" s="1">
        <v>1.8055555555555556</v>
      </c>
      <c r="G83" s="1">
        <v>1.8124305555555555</v>
      </c>
      <c r="H83" s="4">
        <f>Table134[[#This Row],[Swim finish]]-Table134[[#This Row],[Start]]</f>
        <v>6.8749999999999645E-3</v>
      </c>
      <c r="I83" s="34">
        <v>81</v>
      </c>
      <c r="J83" s="1">
        <v>1.8142592592592592</v>
      </c>
      <c r="K83" s="4">
        <f>Table134[[#This Row],[Run start]]-Table134[[#This Row],[Swim finish]]</f>
        <v>1.8287037037036935E-3</v>
      </c>
      <c r="L83" s="9">
        <v>98</v>
      </c>
      <c r="M83" s="1">
        <v>1.8405787037037036</v>
      </c>
      <c r="N83" s="4">
        <f>Table134[[#This Row],[Finish]]-Table134[[#This Row],[Run start]]</f>
        <v>2.631944444444434E-2</v>
      </c>
      <c r="O83" s="9">
        <v>78</v>
      </c>
      <c r="P83">
        <v>2</v>
      </c>
    </row>
    <row r="84" spans="1:16" x14ac:dyDescent="0.3">
      <c r="A84" s="27" t="s">
        <v>80</v>
      </c>
      <c r="B84" s="2">
        <f>Table134[[#This Row],[Finish]]-Table134[[#This Row],[Start]]</f>
        <v>3.5381944444444438E-2</v>
      </c>
      <c r="C84" s="3">
        <v>83</v>
      </c>
      <c r="D84" s="28"/>
      <c r="E84" s="27">
        <v>5</v>
      </c>
      <c r="F84" s="33">
        <v>6.9444444444444441E-3</v>
      </c>
      <c r="G84" s="33">
        <v>1.3368055555555555E-2</v>
      </c>
      <c r="H84" s="4">
        <f>Table134[[#This Row],[Swim finish]]-Table134[[#This Row],[Start]]</f>
        <v>6.4236111111111108E-3</v>
      </c>
      <c r="I84" s="34">
        <v>70</v>
      </c>
      <c r="J84" s="33">
        <v>1.4733796296296297E-2</v>
      </c>
      <c r="K84" s="4">
        <f>J84-G84</f>
        <v>1.365740740740742E-3</v>
      </c>
      <c r="L84" s="9">
        <v>69</v>
      </c>
      <c r="M84" s="33">
        <v>4.2326388888888886E-2</v>
      </c>
      <c r="N84" s="4">
        <f>M84-J84</f>
        <v>2.7592592592592589E-2</v>
      </c>
      <c r="O84" s="9">
        <v>89</v>
      </c>
      <c r="P84">
        <v>4</v>
      </c>
    </row>
    <row r="85" spans="1:16" x14ac:dyDescent="0.3">
      <c r="A85" t="s">
        <v>34</v>
      </c>
      <c r="B85" s="2">
        <f>Table134[[#This Row],[Finish]]-Table134[[#This Row],[Start]]</f>
        <v>3.5543981481481524E-2</v>
      </c>
      <c r="C85" s="3">
        <v>84</v>
      </c>
      <c r="D85">
        <v>2</v>
      </c>
      <c r="E85">
        <v>5</v>
      </c>
      <c r="F85" s="1">
        <v>1.7944444444444443</v>
      </c>
      <c r="G85" s="1">
        <v>1.8022800925925926</v>
      </c>
      <c r="H85" s="4">
        <f>Table134[[#This Row],[Swim finish]]-Table134[[#This Row],[Start]]</f>
        <v>7.8356481481482998E-3</v>
      </c>
      <c r="I85" s="34">
        <v>97</v>
      </c>
      <c r="J85" s="1">
        <v>1.8031597222222222</v>
      </c>
      <c r="K85" s="4">
        <f>Table134[[#This Row],[Run start]]-Table134[[#This Row],[Swim finish]]</f>
        <v>8.796296296296191E-4</v>
      </c>
      <c r="L85" s="9">
        <v>18</v>
      </c>
      <c r="M85" s="1">
        <v>1.8299884259259258</v>
      </c>
      <c r="N85" s="4">
        <f>Table134[[#This Row],[Finish]]-Table134[[#This Row],[Run start]]</f>
        <v>2.6828703703703605E-2</v>
      </c>
      <c r="O85" s="9">
        <v>82</v>
      </c>
      <c r="P85">
        <v>3</v>
      </c>
    </row>
    <row r="86" spans="1:16" x14ac:dyDescent="0.3">
      <c r="A86" t="s">
        <v>61</v>
      </c>
      <c r="B86" s="2">
        <f>Table134[[#This Row],[Finish]]-Table134[[#This Row],[Start]]</f>
        <v>3.6134259259259505E-2</v>
      </c>
      <c r="C86" s="3">
        <v>85</v>
      </c>
      <c r="D86">
        <v>2</v>
      </c>
      <c r="E86">
        <v>6</v>
      </c>
      <c r="F86" s="1">
        <v>1.7944444444444443</v>
      </c>
      <c r="G86" s="1">
        <v>1.8022916666666666</v>
      </c>
      <c r="H86" s="4">
        <f>Table134[[#This Row],[Swim finish]]-Table134[[#This Row],[Start]]</f>
        <v>7.8472222222223387E-3</v>
      </c>
      <c r="I86" s="34">
        <v>98</v>
      </c>
      <c r="J86" s="1">
        <v>1.8033449074074075</v>
      </c>
      <c r="K86" s="4">
        <f>Table134[[#This Row],[Run start]]-Table134[[#This Row],[Swim finish]]</f>
        <v>1.0532407407408684E-3</v>
      </c>
      <c r="L86" s="9">
        <v>39</v>
      </c>
      <c r="M86" s="1">
        <v>1.8305787037037038</v>
      </c>
      <c r="N86" s="4">
        <f>Table134[[#This Row],[Finish]]-Table134[[#This Row],[Run start]]</f>
        <v>2.7233796296296298E-2</v>
      </c>
      <c r="O86" s="9">
        <v>85</v>
      </c>
      <c r="P86">
        <v>3</v>
      </c>
    </row>
    <row r="87" spans="1:16" x14ac:dyDescent="0.3">
      <c r="A87" t="s">
        <v>63</v>
      </c>
      <c r="B87" s="2">
        <f>Table134[[#This Row],[Finish]]-Table134[[#This Row],[Start]]</f>
        <v>3.6192129629629699E-2</v>
      </c>
      <c r="C87" s="3">
        <v>86</v>
      </c>
      <c r="D87">
        <v>3</v>
      </c>
      <c r="E87">
        <v>10</v>
      </c>
      <c r="F87" s="1">
        <v>1.7972222222222223</v>
      </c>
      <c r="G87" s="1">
        <v>1.8036342592592591</v>
      </c>
      <c r="H87" s="4">
        <f>Table134[[#This Row],[Swim finish]]-Table134[[#This Row],[Start]]</f>
        <v>6.4120370370368551E-3</v>
      </c>
      <c r="I87" s="34">
        <v>68</v>
      </c>
      <c r="J87" s="1">
        <v>1.8044444444444445</v>
      </c>
      <c r="K87" s="4">
        <f>Table134[[#This Row],[Run start]]-Table134[[#This Row],[Swim finish]]</f>
        <v>8.1018518518538585E-4</v>
      </c>
      <c r="L87" s="9">
        <v>15</v>
      </c>
      <c r="M87" s="1">
        <v>1.833414351851852</v>
      </c>
      <c r="N87" s="4">
        <f>Table134[[#This Row],[Finish]]-Table134[[#This Row],[Run start]]</f>
        <v>2.8969907407407458E-2</v>
      </c>
      <c r="O87" s="9">
        <v>94</v>
      </c>
      <c r="P87">
        <v>3</v>
      </c>
    </row>
    <row r="88" spans="1:16" x14ac:dyDescent="0.3">
      <c r="A88" s="27" t="s">
        <v>68</v>
      </c>
      <c r="B88" s="2">
        <f>Table134[[#This Row],[Finish]]-Table134[[#This Row],[Start]]</f>
        <v>3.6423611111111115E-2</v>
      </c>
      <c r="C88" s="3">
        <v>87</v>
      </c>
      <c r="D88" s="28"/>
      <c r="E88" s="27">
        <v>30</v>
      </c>
      <c r="F88" s="33">
        <v>2.4305555555555556E-2</v>
      </c>
      <c r="G88" s="33">
        <v>2.9166666666666667E-2</v>
      </c>
      <c r="H88" s="4">
        <f>Table134[[#This Row],[Swim finish]]-Table134[[#This Row],[Start]]</f>
        <v>4.8611111111111112E-3</v>
      </c>
      <c r="I88" s="34">
        <v>17</v>
      </c>
      <c r="J88" s="33">
        <v>3.0347222222222223E-2</v>
      </c>
      <c r="K88" s="4">
        <f>J88-G88</f>
        <v>1.1805555555555562E-3</v>
      </c>
      <c r="L88" s="9">
        <v>49</v>
      </c>
      <c r="M88" s="33">
        <v>6.0729166666666667E-2</v>
      </c>
      <c r="N88" s="4">
        <f>M88-J88</f>
        <v>3.0381944444444444E-2</v>
      </c>
      <c r="O88" s="9">
        <v>103</v>
      </c>
      <c r="P88">
        <v>4</v>
      </c>
    </row>
    <row r="89" spans="1:16" x14ac:dyDescent="0.3">
      <c r="A89" t="s">
        <v>52</v>
      </c>
      <c r="B89" s="2">
        <f>Table134[[#This Row],[Finish]]-Table134[[#This Row],[Start]]</f>
        <v>3.6469907407407298E-2</v>
      </c>
      <c r="C89" s="3">
        <v>88</v>
      </c>
      <c r="D89">
        <v>3</v>
      </c>
      <c r="E89">
        <v>11</v>
      </c>
      <c r="F89" s="1">
        <v>1.7972222222222223</v>
      </c>
      <c r="G89" s="1">
        <v>1.8038657407407408</v>
      </c>
      <c r="H89" s="4">
        <f>Table134[[#This Row],[Swim finish]]-Table134[[#This Row],[Start]]</f>
        <v>6.6435185185185208E-3</v>
      </c>
      <c r="I89" s="34">
        <v>74</v>
      </c>
      <c r="J89" s="1">
        <v>1.8050462962962963</v>
      </c>
      <c r="K89" s="4">
        <f>Table134[[#This Row],[Run start]]-Table134[[#This Row],[Swim finish]]</f>
        <v>1.1805555555555181E-3</v>
      </c>
      <c r="L89" s="9">
        <v>49</v>
      </c>
      <c r="M89" s="1">
        <v>1.8336921296296296</v>
      </c>
      <c r="N89" s="4">
        <f>Table134[[#This Row],[Finish]]-Table134[[#This Row],[Run start]]</f>
        <v>2.8645833333333259E-2</v>
      </c>
      <c r="O89" s="9">
        <v>91</v>
      </c>
      <c r="P89">
        <v>3</v>
      </c>
    </row>
    <row r="90" spans="1:16" x14ac:dyDescent="0.3">
      <c r="A90" s="27" t="s">
        <v>34</v>
      </c>
      <c r="B90" s="2">
        <f>Table134[[#This Row],[Finish]]-Table134[[#This Row],[Start]]</f>
        <v>3.6469907407407409E-2</v>
      </c>
      <c r="C90" s="3">
        <v>88</v>
      </c>
      <c r="D90" s="28"/>
      <c r="E90" s="27">
        <v>7</v>
      </c>
      <c r="F90" s="33">
        <v>6.9444444444444441E-3</v>
      </c>
      <c r="G90" s="33">
        <v>1.4652777777777778E-2</v>
      </c>
      <c r="H90" s="4">
        <f>Table134[[#This Row],[Swim finish]]-Table134[[#This Row],[Start]]</f>
        <v>7.7083333333333344E-3</v>
      </c>
      <c r="I90" s="34">
        <v>93</v>
      </c>
      <c r="J90" s="33">
        <v>1.5787037037037037E-2</v>
      </c>
      <c r="K90" s="4">
        <f>J90-G90</f>
        <v>1.1342592592592585E-3</v>
      </c>
      <c r="L90" s="9">
        <v>46</v>
      </c>
      <c r="M90" s="33">
        <v>4.341435185185185E-2</v>
      </c>
      <c r="N90" s="4">
        <f>M90-J90</f>
        <v>2.7627314814814813E-2</v>
      </c>
      <c r="O90" s="9">
        <v>90</v>
      </c>
      <c r="P90">
        <v>4</v>
      </c>
    </row>
    <row r="91" spans="1:16" x14ac:dyDescent="0.3">
      <c r="A91" t="s">
        <v>34</v>
      </c>
      <c r="B91" s="2">
        <f>Table134[[#This Row],[Finish]]-Table134[[#This Row],[Start]]</f>
        <v>3.6481481481481559E-2</v>
      </c>
      <c r="C91" s="3">
        <v>90</v>
      </c>
      <c r="D91">
        <v>1</v>
      </c>
      <c r="E91">
        <v>2</v>
      </c>
      <c r="F91" s="1">
        <v>1.7916666666666665</v>
      </c>
      <c r="G91" s="1">
        <v>1.7995601851851852</v>
      </c>
      <c r="H91" s="4">
        <f>Table134[[#This Row],[Swim finish]]-Table134[[#This Row],[Start]]</f>
        <v>7.8935185185187162E-3</v>
      </c>
      <c r="I91" s="34">
        <v>99</v>
      </c>
      <c r="J91" s="1">
        <v>1.8006597222222223</v>
      </c>
      <c r="K91" s="4">
        <f>Table134[[#This Row],[Run start]]-Table134[[#This Row],[Swim finish]]</f>
        <v>1.0995370370370239E-3</v>
      </c>
      <c r="L91" s="9">
        <v>43</v>
      </c>
      <c r="M91" s="1">
        <v>1.8281481481481481</v>
      </c>
      <c r="N91" s="4">
        <f>Table134[[#This Row],[Finish]]-Table134[[#This Row],[Run start]]</f>
        <v>2.7488425925925819E-2</v>
      </c>
      <c r="O91" s="9">
        <v>87</v>
      </c>
      <c r="P91">
        <v>2</v>
      </c>
    </row>
    <row r="92" spans="1:16" x14ac:dyDescent="0.3">
      <c r="A92" t="s">
        <v>52</v>
      </c>
      <c r="B92" s="2">
        <f>Table134[[#This Row],[Finish]]-Table134[[#This Row],[Start]]</f>
        <v>3.6550925925926014E-2</v>
      </c>
      <c r="C92" s="3">
        <v>91</v>
      </c>
      <c r="D92">
        <v>4</v>
      </c>
      <c r="E92">
        <v>15</v>
      </c>
      <c r="F92" s="1">
        <v>1.8</v>
      </c>
      <c r="G92" s="1">
        <v>1.8065162037037037</v>
      </c>
      <c r="H92" s="4">
        <f>Table134[[#This Row],[Swim finish]]-Table134[[#This Row],[Start]]</f>
        <v>6.5162037037036491E-3</v>
      </c>
      <c r="I92" s="34">
        <v>71</v>
      </c>
      <c r="J92" s="1">
        <v>1.8079050925925926</v>
      </c>
      <c r="K92" s="4">
        <f>Table134[[#This Row],[Run start]]-Table134[[#This Row],[Swim finish]]</f>
        <v>1.388888888888884E-3</v>
      </c>
      <c r="L92" s="9">
        <v>73</v>
      </c>
      <c r="M92" s="1">
        <v>1.8365509259259261</v>
      </c>
      <c r="N92" s="4">
        <f>Table134[[#This Row],[Finish]]-Table134[[#This Row],[Run start]]</f>
        <v>2.8645833333333481E-2</v>
      </c>
      <c r="O92" s="9">
        <v>91</v>
      </c>
      <c r="P92">
        <v>2</v>
      </c>
    </row>
    <row r="93" spans="1:16" x14ac:dyDescent="0.3">
      <c r="A93" s="27" t="s">
        <v>84</v>
      </c>
      <c r="B93" s="2">
        <f>Table134[[#This Row],[Finish]]-Table134[[#This Row],[Start]]</f>
        <v>3.664351851851852E-2</v>
      </c>
      <c r="C93" s="3">
        <v>92</v>
      </c>
      <c r="D93" s="28"/>
      <c r="E93" s="27">
        <v>17</v>
      </c>
      <c r="F93" s="33">
        <v>1.8055555555555554E-2</v>
      </c>
      <c r="G93" s="33">
        <v>2.3553240740740739E-2</v>
      </c>
      <c r="H93" s="4">
        <f>Table134[[#This Row],[Swim finish]]-Table134[[#This Row],[Start]]</f>
        <v>5.4976851851851853E-3</v>
      </c>
      <c r="I93" s="34">
        <v>38</v>
      </c>
      <c r="J93" s="33">
        <v>2.4872685185185185E-2</v>
      </c>
      <c r="K93" s="4">
        <f>J93-G93</f>
        <v>1.319444444444446E-3</v>
      </c>
      <c r="L93" s="9">
        <v>65</v>
      </c>
      <c r="M93" s="33">
        <v>5.4699074074074074E-2</v>
      </c>
      <c r="N93" s="4">
        <f>M93-J93</f>
        <v>2.9826388888888888E-2</v>
      </c>
      <c r="O93" s="9">
        <v>100</v>
      </c>
      <c r="P93">
        <v>4</v>
      </c>
    </row>
    <row r="94" spans="1:16" x14ac:dyDescent="0.3">
      <c r="A94" s="27" t="s">
        <v>79</v>
      </c>
      <c r="B94" s="2">
        <f>Table134[[#This Row],[Finish]]-Table134[[#This Row],[Start]]</f>
        <v>3.681712962962963E-2</v>
      </c>
      <c r="C94" s="3">
        <v>93</v>
      </c>
      <c r="D94" s="28"/>
      <c r="E94" s="27">
        <v>4</v>
      </c>
      <c r="F94" s="33">
        <v>4.1666666666666666E-3</v>
      </c>
      <c r="G94" s="33">
        <v>1.2881944444444444E-2</v>
      </c>
      <c r="H94" s="4">
        <f>Table134[[#This Row],[Swim finish]]-Table134[[#This Row],[Start]]</f>
        <v>8.7152777777777767E-3</v>
      </c>
      <c r="I94" s="34">
        <v>103</v>
      </c>
      <c r="J94" s="33">
        <v>1.4317129629629629E-2</v>
      </c>
      <c r="K94" s="4">
        <f>J94-G94</f>
        <v>1.4351851851851852E-3</v>
      </c>
      <c r="L94" s="9">
        <v>81</v>
      </c>
      <c r="M94" s="33">
        <v>4.0983796296296296E-2</v>
      </c>
      <c r="N94" s="4">
        <f>M94-J94</f>
        <v>2.6666666666666665E-2</v>
      </c>
      <c r="O94" s="9">
        <v>80</v>
      </c>
      <c r="P94">
        <v>4</v>
      </c>
    </row>
    <row r="95" spans="1:16" x14ac:dyDescent="0.3">
      <c r="A95" t="s">
        <v>68</v>
      </c>
      <c r="B95" s="2">
        <f>Table134[[#This Row],[Finish]]-Table134[[#This Row],[Start]]</f>
        <v>3.7118055555555474E-2</v>
      </c>
      <c r="C95" s="3">
        <v>94</v>
      </c>
      <c r="D95">
        <v>5</v>
      </c>
      <c r="E95">
        <v>18</v>
      </c>
      <c r="F95" s="1">
        <v>1.8027777777777778</v>
      </c>
      <c r="G95" s="1">
        <v>1.808738425925926</v>
      </c>
      <c r="H95" s="4">
        <f>Table134[[#This Row],[Swim finish]]-Table134[[#This Row],[Start]]</f>
        <v>5.9606481481482287E-3</v>
      </c>
      <c r="I95" s="34">
        <v>55</v>
      </c>
      <c r="J95" s="1">
        <v>1.8102893518518517</v>
      </c>
      <c r="K95" s="4">
        <f>Table134[[#This Row],[Run start]]-Table134[[#This Row],[Swim finish]]</f>
        <v>1.5509259259256503E-3</v>
      </c>
      <c r="L95" s="9">
        <v>85</v>
      </c>
      <c r="M95" s="1">
        <v>1.8398958333333333</v>
      </c>
      <c r="N95" s="4">
        <f>Table134[[#This Row],[Finish]]-Table134[[#This Row],[Run start]]</f>
        <v>2.9606481481481595E-2</v>
      </c>
      <c r="O95" s="9">
        <v>98</v>
      </c>
      <c r="P95">
        <v>3</v>
      </c>
    </row>
    <row r="96" spans="1:16" x14ac:dyDescent="0.3">
      <c r="A96" t="s">
        <v>60</v>
      </c>
      <c r="B96" s="2">
        <f>Table134[[#This Row],[Finish]]-Table134[[#This Row],[Start]]</f>
        <v>3.7175925925926112E-2</v>
      </c>
      <c r="C96" s="3">
        <v>95</v>
      </c>
      <c r="D96">
        <v>1</v>
      </c>
      <c r="E96">
        <v>4</v>
      </c>
      <c r="F96" s="1">
        <v>1.7916666666666665</v>
      </c>
      <c r="G96" s="1">
        <v>1.7984259259259259</v>
      </c>
      <c r="H96" s="4">
        <f>Table134[[#This Row],[Swim finish]]-Table134[[#This Row],[Start]]</f>
        <v>6.7592592592593537E-3</v>
      </c>
      <c r="I96" s="34">
        <v>78</v>
      </c>
      <c r="J96" s="1">
        <v>1.8001388888888887</v>
      </c>
      <c r="K96" s="4">
        <f>Table134[[#This Row],[Run start]]-Table134[[#This Row],[Swim finish]]</f>
        <v>1.7129629629628607E-3</v>
      </c>
      <c r="L96" s="9">
        <v>95</v>
      </c>
      <c r="M96" s="1">
        <v>1.8288425925925926</v>
      </c>
      <c r="N96" s="4">
        <f>Table134[[#This Row],[Finish]]-Table134[[#This Row],[Run start]]</f>
        <v>2.8703703703703898E-2</v>
      </c>
      <c r="O96" s="9">
        <v>93</v>
      </c>
      <c r="P96">
        <v>3</v>
      </c>
    </row>
    <row r="97" spans="1:16" x14ac:dyDescent="0.3">
      <c r="A97" t="s">
        <v>34</v>
      </c>
      <c r="B97" s="2">
        <f>Table134[[#This Row],[Finish]]-Table134[[#This Row],[Start]]</f>
        <v>3.7175925925926112E-2</v>
      </c>
      <c r="C97" s="3">
        <v>95</v>
      </c>
      <c r="D97">
        <v>1</v>
      </c>
      <c r="E97">
        <v>1</v>
      </c>
      <c r="F97" s="1">
        <v>1.7916666666666665</v>
      </c>
      <c r="G97" s="1">
        <v>1.7998032407407407</v>
      </c>
      <c r="H97" s="4">
        <f>Table134[[#This Row],[Swim finish]]-Table134[[#This Row],[Start]]</f>
        <v>8.1365740740741987E-3</v>
      </c>
      <c r="I97" s="34">
        <v>101</v>
      </c>
      <c r="J97" s="1">
        <v>1.8012615740740741</v>
      </c>
      <c r="K97" s="4">
        <f>Table134[[#This Row],[Run start]]-Table134[[#This Row],[Swim finish]]</f>
        <v>1.4583333333333393E-3</v>
      </c>
      <c r="L97" s="9">
        <v>83</v>
      </c>
      <c r="M97" s="1">
        <v>1.8288425925925926</v>
      </c>
      <c r="N97" s="4">
        <f>Table134[[#This Row],[Finish]]-Table134[[#This Row],[Run start]]</f>
        <v>2.7581018518518574E-2</v>
      </c>
      <c r="O97" s="9">
        <v>88</v>
      </c>
      <c r="P97">
        <v>1</v>
      </c>
    </row>
    <row r="98" spans="1:16" x14ac:dyDescent="0.3">
      <c r="A98" t="s">
        <v>71</v>
      </c>
      <c r="B98" s="2">
        <f>Table134[[#This Row],[Finish]]-Table134[[#This Row],[Start]]</f>
        <v>3.7418981481481373E-2</v>
      </c>
      <c r="C98" s="3">
        <v>97</v>
      </c>
      <c r="D98">
        <v>6</v>
      </c>
      <c r="E98">
        <v>24</v>
      </c>
      <c r="F98" s="1">
        <v>1.8055555555555556</v>
      </c>
      <c r="G98" s="1">
        <v>1.8118750000000001</v>
      </c>
      <c r="H98" s="4">
        <f>Table134[[#This Row],[Swim finish]]-Table134[[#This Row],[Start]]</f>
        <v>6.3194444444445441E-3</v>
      </c>
      <c r="I98" s="34">
        <v>65</v>
      </c>
      <c r="J98" s="1">
        <v>1.8138541666666668</v>
      </c>
      <c r="K98" s="4">
        <f>Table134[[#This Row],[Run start]]-Table134[[#This Row],[Swim finish]]</f>
        <v>1.979166666666643E-3</v>
      </c>
      <c r="L98" s="9">
        <v>101</v>
      </c>
      <c r="M98" s="1">
        <v>1.842974537037037</v>
      </c>
      <c r="N98" s="4">
        <f>Table134[[#This Row],[Finish]]-Table134[[#This Row],[Run start]]</f>
        <v>2.9120370370370185E-2</v>
      </c>
      <c r="O98" s="9">
        <v>95</v>
      </c>
      <c r="P98">
        <v>3</v>
      </c>
    </row>
    <row r="99" spans="1:16" x14ac:dyDescent="0.3">
      <c r="A99" t="s">
        <v>70</v>
      </c>
      <c r="B99" s="2">
        <f>Table134[[#This Row],[Finish]]-Table134[[#This Row],[Start]]</f>
        <v>3.7418981481481373E-2</v>
      </c>
      <c r="C99" s="3">
        <v>97</v>
      </c>
      <c r="D99">
        <v>6</v>
      </c>
      <c r="E99">
        <v>23</v>
      </c>
      <c r="F99" s="1">
        <v>1.8055555555555556</v>
      </c>
      <c r="G99" s="1">
        <v>1.8122106481481481</v>
      </c>
      <c r="H99" s="4">
        <f>Table134[[#This Row],[Swim finish]]-Table134[[#This Row],[Start]]</f>
        <v>6.6550925925925597E-3</v>
      </c>
      <c r="I99" s="34">
        <v>75</v>
      </c>
      <c r="J99" s="1">
        <v>1.8138541666666668</v>
      </c>
      <c r="K99" s="4">
        <f>Table134[[#This Row],[Run start]]-Table134[[#This Row],[Swim finish]]</f>
        <v>1.6435185185186274E-3</v>
      </c>
      <c r="L99" s="9">
        <v>90</v>
      </c>
      <c r="M99" s="1">
        <v>1.842974537037037</v>
      </c>
      <c r="N99" s="4">
        <f>Table134[[#This Row],[Finish]]-Table134[[#This Row],[Run start]]</f>
        <v>2.9120370370370185E-2</v>
      </c>
      <c r="O99" s="9">
        <v>95</v>
      </c>
      <c r="P99">
        <v>3</v>
      </c>
    </row>
    <row r="100" spans="1:16" x14ac:dyDescent="0.3">
      <c r="A100" s="27" t="s">
        <v>81</v>
      </c>
      <c r="B100" s="2">
        <f>Table134[[#This Row],[Finish]]-Table134[[#This Row],[Start]]</f>
        <v>3.7824074074074072E-2</v>
      </c>
      <c r="C100" s="3">
        <v>99</v>
      </c>
      <c r="D100" s="28"/>
      <c r="E100" s="27">
        <v>9</v>
      </c>
      <c r="F100" s="33">
        <v>9.7222222222222224E-3</v>
      </c>
      <c r="G100" s="33">
        <v>1.7013888888888887E-2</v>
      </c>
      <c r="H100" s="4">
        <f>Table134[[#This Row],[Swim finish]]-Table134[[#This Row],[Start]]</f>
        <v>7.291666666666665E-3</v>
      </c>
      <c r="I100" s="34">
        <v>88</v>
      </c>
      <c r="J100" s="33">
        <v>1.8391203703703705E-2</v>
      </c>
      <c r="K100" s="4">
        <f>J100-G100</f>
        <v>1.3773148148148173E-3</v>
      </c>
      <c r="L100" s="9">
        <v>71</v>
      </c>
      <c r="M100" s="33">
        <v>4.7546296296296295E-2</v>
      </c>
      <c r="N100" s="4">
        <f>M100-J100</f>
        <v>2.915509259259259E-2</v>
      </c>
      <c r="O100" s="9">
        <v>97</v>
      </c>
      <c r="P100">
        <v>4</v>
      </c>
    </row>
    <row r="101" spans="1:16" x14ac:dyDescent="0.3">
      <c r="A101" t="s">
        <v>58</v>
      </c>
      <c r="B101" s="2">
        <f>Table134[[#This Row],[Finish]]-Table134[[#This Row],[Start]]</f>
        <v>3.850694444444458E-2</v>
      </c>
      <c r="C101" s="3">
        <v>100</v>
      </c>
      <c r="D101">
        <v>1</v>
      </c>
      <c r="E101">
        <v>2</v>
      </c>
      <c r="F101" s="1">
        <v>1.7916666666666665</v>
      </c>
      <c r="G101" s="1">
        <v>1.8012037037037039</v>
      </c>
      <c r="H101" s="4">
        <f>Table134[[#This Row],[Swim finish]]-Table134[[#This Row],[Start]]</f>
        <v>9.5370370370373436E-3</v>
      </c>
      <c r="I101" s="34">
        <v>104</v>
      </c>
      <c r="J101" s="1">
        <v>1.8032523148148147</v>
      </c>
      <c r="K101" s="4">
        <f>Table134[[#This Row],[Run start]]-Table134[[#This Row],[Swim finish]]</f>
        <v>2.0486111111108762E-3</v>
      </c>
      <c r="L101" s="9">
        <v>102</v>
      </c>
      <c r="M101" s="1">
        <v>1.8301736111111111</v>
      </c>
      <c r="N101" s="4">
        <f>Table134[[#This Row],[Finish]]-Table134[[#This Row],[Run start]]</f>
        <v>2.692129629629636E-2</v>
      </c>
      <c r="O101" s="9">
        <v>83</v>
      </c>
      <c r="P101">
        <v>3</v>
      </c>
    </row>
    <row r="102" spans="1:16" x14ac:dyDescent="0.3">
      <c r="A102" s="27" t="s">
        <v>83</v>
      </c>
      <c r="B102" s="2">
        <f>Table134[[#This Row],[Finish]]-Table134[[#This Row],[Start]]</f>
        <v>3.8587962962962963E-2</v>
      </c>
      <c r="C102" s="3">
        <v>101</v>
      </c>
      <c r="D102" s="28"/>
      <c r="E102" s="27">
        <v>15</v>
      </c>
      <c r="F102" s="33">
        <v>1.2500000000000001E-2</v>
      </c>
      <c r="G102" s="33">
        <v>1.9675925925925927E-2</v>
      </c>
      <c r="H102" s="4">
        <f>Table134[[#This Row],[Swim finish]]-Table134[[#This Row],[Start]]</f>
        <v>7.1759259259259259E-3</v>
      </c>
      <c r="I102" s="34">
        <v>87</v>
      </c>
      <c r="J102" s="33">
        <v>2.0983796296296296E-2</v>
      </c>
      <c r="K102" s="4">
        <f>J102-G102</f>
        <v>1.307870370370369E-3</v>
      </c>
      <c r="L102" s="9">
        <v>63</v>
      </c>
      <c r="M102" s="33">
        <v>5.108796296296296E-2</v>
      </c>
      <c r="N102" s="4">
        <f>M102-J102</f>
        <v>3.0104166666666664E-2</v>
      </c>
      <c r="O102" s="9">
        <v>102</v>
      </c>
      <c r="P102">
        <v>4</v>
      </c>
    </row>
    <row r="103" spans="1:16" x14ac:dyDescent="0.3">
      <c r="A103" s="27" t="s">
        <v>61</v>
      </c>
      <c r="B103" s="2">
        <f>Table134[[#This Row],[Finish]]-Table134[[#This Row],[Start]]</f>
        <v>3.8726851851851846E-2</v>
      </c>
      <c r="C103" s="3">
        <v>102</v>
      </c>
      <c r="D103" s="28"/>
      <c r="E103" s="27">
        <v>8</v>
      </c>
      <c r="F103" s="33">
        <v>6.9444444444444441E-3</v>
      </c>
      <c r="G103" s="33">
        <v>1.5023148148148148E-2</v>
      </c>
      <c r="H103" s="4">
        <f>Table134[[#This Row],[Swim finish]]-Table134[[#This Row],[Start]]</f>
        <v>8.0787037037037043E-3</v>
      </c>
      <c r="I103" s="34">
        <v>100</v>
      </c>
      <c r="J103" s="33">
        <v>1.6053240740740739E-2</v>
      </c>
      <c r="K103" s="4">
        <f>J103-G103</f>
        <v>1.0300925925925911E-3</v>
      </c>
      <c r="L103" s="9">
        <v>37</v>
      </c>
      <c r="M103" s="33">
        <v>4.5671296296296293E-2</v>
      </c>
      <c r="N103" s="4">
        <f>M103-J103</f>
        <v>2.9618055555555554E-2</v>
      </c>
      <c r="O103" s="9">
        <v>99</v>
      </c>
      <c r="P103">
        <v>4</v>
      </c>
    </row>
    <row r="104" spans="1:16" x14ac:dyDescent="0.3">
      <c r="A104" s="27" t="s">
        <v>65</v>
      </c>
      <c r="B104" s="2">
        <f>Table134[[#This Row],[Finish]]-Table134[[#This Row],[Start]]</f>
        <v>3.9421296296296295E-2</v>
      </c>
      <c r="C104" s="3">
        <v>103</v>
      </c>
      <c r="D104" s="28"/>
      <c r="E104" s="27">
        <v>18</v>
      </c>
      <c r="F104" s="33">
        <v>1.5277777777777777E-2</v>
      </c>
      <c r="G104" s="33">
        <v>2.0868055555555556E-2</v>
      </c>
      <c r="H104" s="4">
        <f>Table134[[#This Row],[Swim finish]]-Table134[[#This Row],[Start]]</f>
        <v>5.5902777777777791E-3</v>
      </c>
      <c r="I104" s="34">
        <v>44</v>
      </c>
      <c r="J104" s="33">
        <v>2.4872685185185185E-2</v>
      </c>
      <c r="K104" s="4">
        <f>J104-G104</f>
        <v>4.0046296296296288E-3</v>
      </c>
      <c r="L104" s="9">
        <v>104</v>
      </c>
      <c r="M104" s="33">
        <v>5.4699074074074074E-2</v>
      </c>
      <c r="N104" s="4">
        <f>M104-J104</f>
        <v>2.9826388888888888E-2</v>
      </c>
      <c r="O104" s="9">
        <v>100</v>
      </c>
      <c r="P104">
        <v>4</v>
      </c>
    </row>
    <row r="105" spans="1:16" x14ac:dyDescent="0.3">
      <c r="A105" s="27" t="s">
        <v>82</v>
      </c>
      <c r="B105" s="2">
        <f>Table134[[#This Row],[Finish]]-Table134[[#This Row],[Start]]</f>
        <v>4.1319444444444443E-2</v>
      </c>
      <c r="C105" s="3">
        <v>104</v>
      </c>
      <c r="D105" s="28"/>
      <c r="E105" s="27">
        <v>12</v>
      </c>
      <c r="F105" s="33">
        <v>9.7222222222222224E-3</v>
      </c>
      <c r="G105" s="33">
        <v>1.7476851851851851E-2</v>
      </c>
      <c r="H105" s="4">
        <f>Table134[[#This Row],[Swim finish]]-Table134[[#This Row],[Start]]</f>
        <v>7.7546296296296287E-3</v>
      </c>
      <c r="I105" s="34">
        <v>95</v>
      </c>
      <c r="J105" s="33">
        <v>1.9178240740740742E-2</v>
      </c>
      <c r="K105" s="4">
        <f>J105-G105</f>
        <v>1.7013888888888912E-3</v>
      </c>
      <c r="L105" s="9">
        <v>93</v>
      </c>
      <c r="M105" s="33">
        <v>5.1041666666666666E-2</v>
      </c>
      <c r="N105" s="4">
        <f>M105-J105</f>
        <v>3.186342592592592E-2</v>
      </c>
      <c r="O105" s="9">
        <v>104</v>
      </c>
      <c r="P105">
        <v>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Hathersage #4 results</vt:lpstr>
      <vt:lpstr>Hathersage #3 results</vt:lpstr>
      <vt:lpstr>Hathersage #2 results</vt:lpstr>
      <vt:lpstr>Hathersage #1 results</vt:lpstr>
      <vt:lpstr>Hathersage results - series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Shorrock</dc:creator>
  <cp:lastModifiedBy>Matt Shorrock</cp:lastModifiedBy>
  <dcterms:created xsi:type="dcterms:W3CDTF">2026-06-02T20:29:13Z</dcterms:created>
  <dcterms:modified xsi:type="dcterms:W3CDTF">2026-07-17T19:21:00Z</dcterms:modified>
</cp:coreProperties>
</file>